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4"/>
  </bookViews>
  <sheets>
    <sheet name="1кв" sheetId="24" r:id="rId1"/>
    <sheet name="2кв" sheetId="25" r:id="rId2"/>
    <sheet name="3кв" sheetId="26" r:id="rId3"/>
    <sheet name="4кв" sheetId="27" r:id="rId4"/>
    <sheet name="отчет" sheetId="28" r:id="rId5"/>
  </sheets>
  <definedNames>
    <definedName name="_xlnm.Print_Area" localSheetId="0">'1кв'!$A$1:$E$56</definedName>
    <definedName name="_xlnm.Print_Area" localSheetId="1">'2кв'!$A$1:$E$57</definedName>
    <definedName name="_xlnm.Print_Area" localSheetId="2">'3кв'!$A$1:$E$54</definedName>
    <definedName name="_xlnm.Print_Area" localSheetId="3">'4кв'!$A$1:$E$58</definedName>
    <definedName name="_xlnm.Print_Area" localSheetId="4">отчет!$A$1:$C$46</definedName>
  </definedNames>
  <calcPr calcId="152511"/>
</workbook>
</file>

<file path=xl/calcChain.xml><?xml version="1.0" encoding="utf-8"?>
<calcChain xmlns="http://schemas.openxmlformats.org/spreadsheetml/2006/main">
  <c r="E25" i="27" l="1"/>
  <c r="C34" i="28"/>
  <c r="C32" i="28"/>
  <c r="C33" i="28"/>
  <c r="C31" i="28"/>
  <c r="C30" i="28"/>
  <c r="C27" i="28"/>
  <c r="C20" i="28"/>
  <c r="C21" i="28"/>
  <c r="C22" i="28"/>
  <c r="C23" i="28"/>
  <c r="C24" i="28"/>
  <c r="C25" i="28"/>
  <c r="C26" i="28"/>
  <c r="C19" i="28"/>
  <c r="C16" i="28"/>
  <c r="C15" i="28"/>
  <c r="C14" i="28"/>
  <c r="C17" i="28" s="1"/>
  <c r="C13" i="28"/>
  <c r="C6" i="28"/>
  <c r="B52" i="27"/>
  <c r="E36" i="27"/>
  <c r="E34" i="27"/>
  <c r="E33" i="27"/>
  <c r="E32" i="27"/>
  <c r="C42" i="28"/>
  <c r="C28" i="28"/>
  <c r="C36" i="28" l="1"/>
  <c r="C37" i="28" s="1"/>
  <c r="E23" i="27"/>
  <c r="E22" i="27"/>
  <c r="B57" i="27" s="1"/>
  <c r="B58" i="27" l="1"/>
  <c r="B52" i="26"/>
  <c r="B51" i="26"/>
  <c r="B48" i="26"/>
  <c r="E32" i="26"/>
  <c r="E23" i="26" l="1"/>
  <c r="E22" i="26"/>
  <c r="B53" i="26" l="1"/>
  <c r="B54" i="26" s="1"/>
  <c r="B50" i="25"/>
  <c r="E34" i="25"/>
  <c r="E31" i="25"/>
  <c r="E32" i="25"/>
  <c r="B55" i="25"/>
  <c r="B54" i="25"/>
  <c r="B53" i="25"/>
  <c r="E23" i="25"/>
  <c r="E22" i="25"/>
  <c r="B56" i="25" s="1"/>
  <c r="B57" i="25" l="1"/>
  <c r="E31" i="24"/>
  <c r="B54" i="24" l="1"/>
  <c r="B53" i="24"/>
  <c r="B52" i="24"/>
  <c r="E23" i="24"/>
  <c r="E22" i="24"/>
  <c r="E33" i="24" l="1"/>
  <c r="B55" i="24" s="1"/>
  <c r="B56" i="24" l="1"/>
</calcChain>
</file>

<file path=xl/sharedStrings.xml><?xml version="1.0" encoding="utf-8"?>
<sst xmlns="http://schemas.openxmlformats.org/spreadsheetml/2006/main" count="362" uniqueCount="130">
  <si>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</si>
  <si>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</si>
  <si>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</si>
  <si>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</si>
  <si>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</si>
  <si>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</si>
  <si>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</si>
  <si>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</si>
  <si>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</si>
  <si>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</si>
  <si>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</si>
  <si>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</si>
  <si>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</si>
  <si>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</si>
  <si>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</si>
  <si>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</si>
  <si>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</si>
  <si>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</si>
  <si>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</si>
  <si>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</si>
  <si>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</si>
  <si>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</si>
  <si>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</si>
  <si>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</si>
  <si>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Свердлова, д. 49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</si>
  <si>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№17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</si>
  <si>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</si>
  <si>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</si>
  <si>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</si>
  <si>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</si>
  <si>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</si>
  <si>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</si>
  <si>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</si>
  <si>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</si>
  <si>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 xml:space="preserve">Расходы по содержанию и тек. Ремонту </t>
  </si>
  <si>
    <t xml:space="preserve">Расходы по управлению МКД </t>
  </si>
  <si>
    <t>ИТОГО, руб.</t>
  </si>
  <si>
    <t>Остаток на начало квартала</t>
  </si>
  <si>
    <t>определена приложением № 9 к договору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</si>
  <si>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</si>
  <si>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</si>
  <si>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</si>
  <si>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</si>
  <si>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</si>
  <si>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</si>
  <si>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</si>
  <si>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</si>
  <si>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№47 от 20.05.2022 г.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</si>
  <si>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</si>
  <si>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S дома = 2696м2</t>
  </si>
  <si>
    <t>ч/ч</t>
  </si>
  <si>
    <t>Исполнитель - ООО ЖКХ "Локомотив", в лице директора  Бовкун А.А.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</si>
  <si>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Васильченко Елены Михайловны </t>
    </r>
  </si>
  <si>
    <t>Заказчик - Собственники МКД, в лице председателя совета МКД Васильченко Е.М.</t>
  </si>
  <si>
    <t>Дератизация, дезинсекция</t>
  </si>
  <si>
    <t xml:space="preserve">по заявке 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</si>
  <si>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</si>
  <si>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</si>
  <si>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 1 квартал 2024 года</t>
  </si>
  <si>
    <t>31.03.2024 г.</t>
  </si>
  <si>
    <t>январь</t>
  </si>
  <si>
    <t>Ремонт ГВС (КВ. 57)</t>
  </si>
  <si>
    <t xml:space="preserve">           2. Всего за период с "01" 01 2024 г. по "31" 03 2024 г. выполнено работ (оказано услуг) на общую сумму двести двадцать восемь тысяч двести пятьдесят один рубль 45 копеек.</t>
  </si>
  <si>
    <t>Предъявлено населению 227353,5</t>
  </si>
  <si>
    <t>за 2 квартал 2024 года</t>
  </si>
  <si>
    <t>30.06.2024 г.</t>
  </si>
  <si>
    <t>2 квартал</t>
  </si>
  <si>
    <t>Покраска бельевых стоек (кв.52)</t>
  </si>
  <si>
    <t>апрель</t>
  </si>
  <si>
    <t>май</t>
  </si>
  <si>
    <t>Покраска детской площадки (кв.16)</t>
  </si>
  <si>
    <t>Поверка ОДПУ ТЭ</t>
  </si>
  <si>
    <t xml:space="preserve">           2. Всего за период с "01" 04 2024 г. по "30" 06 2024 г. выполнено работ (оказано услуг) на общую сумму двести тридцать шесть тысяч девятьсот шестьдесят один рубль 74 копейки.</t>
  </si>
  <si>
    <t>Предъявлено населению 231754,08</t>
  </si>
  <si>
    <t>за 3 квартал 2024 года</t>
  </si>
  <si>
    <t>30.09.2024 г.</t>
  </si>
  <si>
    <t>3 квартал</t>
  </si>
  <si>
    <t>S квартир = 2696м2</t>
  </si>
  <si>
    <t>Поверка ОДПУ ГВС, ХВС</t>
  </si>
  <si>
    <t xml:space="preserve">           2. Всего за период с "01" 07 2024 г. по "30" 09 2024 г. выполнено работ (оказано услуг) на общую сумму двести двадцать пять тысяч триста двадцать шесть рублей 46 копеек.</t>
  </si>
  <si>
    <t>Предъявлено населению 246736,94</t>
  </si>
  <si>
    <t>за 4 квартал 2024 года</t>
  </si>
  <si>
    <t>31.12.2024 г.</t>
  </si>
  <si>
    <t>4 квартал</t>
  </si>
  <si>
    <t>Поверка ОДПУ ХВС</t>
  </si>
  <si>
    <t>Замена стояка ГВС (кв.38)</t>
  </si>
  <si>
    <t>Замена стояка ХВС и кранов в подлвале (кв.35)</t>
  </si>
  <si>
    <t>Установка урны на дет площ по 1/3 на 3 дома</t>
  </si>
  <si>
    <t>октябрь</t>
  </si>
  <si>
    <t>ноябрь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</si>
  <si>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</si>
  <si>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</si>
  <si>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</si>
  <si>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</si>
  <si>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</si>
  <si>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</si>
  <si>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</si>
  <si>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</si>
  <si>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</si>
  <si>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 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</si>
  <si>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</si>
  <si>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</si>
  <si>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</si>
  <si>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</si>
  <si>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</si>
  <si>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Поверка ОДПУ ХВС</t>
  </si>
  <si>
    <t xml:space="preserve">   * Установка урны на дет площ по 1/3 на 3 дома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</si>
  <si>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</si>
  <si>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</si>
  <si>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</si>
  <si>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</si>
  <si>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</si>
  <si>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</si>
  <si>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</si>
  <si>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</si>
  <si>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</si>
  <si>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</si>
  <si>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</si>
  <si>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Замена запорной арматуры на ОДПУ ГВС</t>
  </si>
  <si>
    <t>Предъявлено населению 231524,41</t>
  </si>
  <si>
    <t>по ж.д. ул. Свердлова, д. 49</t>
  </si>
  <si>
    <t>Начислено всего 937 368,93</t>
  </si>
  <si>
    <t xml:space="preserve">* холодная вода на СОИ - </t>
  </si>
  <si>
    <t>* горячая вода на СОИ - 78826,34</t>
  </si>
  <si>
    <t>* водоотведение на СОИ- 19286,74</t>
  </si>
  <si>
    <t>* электроэнергия на СОИ- 18485,25</t>
  </si>
  <si>
    <t>Непредвиденные работы 74,5 ч/ч</t>
  </si>
  <si>
    <t xml:space="preserve">   * Поверка ОДПУ ТЭ</t>
  </si>
  <si>
    <t xml:space="preserve">   * Поверка ОДПУ ГВС</t>
  </si>
  <si>
    <t xml:space="preserve">           2. Всего за период с "01" 10  2024 г. по "31" 12 2024 г. выполнено работ (оказано услуг) на общую сумму двести тридцать четыре тысячи восемьсот рублей 74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</si>
</sst>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\ _₽"/>
    <numFmt numFmtId="165" formatCode="[$-419]General"/>
    <numFmt numFmtId="166" formatCode="_-* #,##0.00_р_._-;\-* #,##0.00_р_._-;_-* \-??_р_._-;_-@_-"/>
    <numFmt numFmtId="167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11" fillId="0" borderId="0"/>
    <xf numFmtId="0" fontId="13" fillId="0" borderId="0"/>
    <xf numFmtId="0" fontId="13" fillId="0" borderId="0"/>
    <xf numFmtId="166" fontId="13" fillId="0" borderId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4" fillId="0" borderId="0" xfId="1" applyFont="1"/>
    <xf numFmtId="0" fontId="10" fillId="0" borderId="0" xfId="0" applyFont="1"/>
    <xf numFmtId="43" fontId="4" fillId="0" borderId="0" xfId="0" applyNumberFormat="1" applyFont="1"/>
    <xf numFmtId="0" fontId="7" fillId="0" borderId="1" xfId="0" applyFont="1" applyBorder="1"/>
    <xf numFmtId="0" fontId="4" fillId="0" borderId="1" xfId="0" applyFont="1" applyBorder="1" applyAlignment="1">
      <alignment wrapText="1"/>
    </xf>
    <xf numFmtId="39" fontId="7" fillId="0" borderId="0" xfId="1" applyNumberFormat="1" applyFont="1"/>
    <xf numFmtId="39" fontId="4" fillId="0" borderId="1" xfId="1" applyNumberFormat="1" applyFont="1" applyBorder="1" applyAlignment="1">
      <alignment horizontal="right" vertical="center" wrapText="1"/>
    </xf>
    <xf numFmtId="164" fontId="7" fillId="0" borderId="0" xfId="1" applyNumberFormat="1" applyFont="1" applyAlignment="1">
      <alignment horizontal="right"/>
    </xf>
    <xf numFmtId="0" fontId="5" fillId="0" borderId="0" xfId="0" applyFont="1" applyAlignment="1">
      <alignment horizontal="left" wrapText="1"/>
    </xf>
    <xf numFmtId="0" fontId="12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5" fillId="0" borderId="0" xfId="0" applyFont="1" applyAlignment="1">
      <alignment wrapText="1"/>
    </xf>
    <xf numFmtId="0" fontId="3" fillId="0" borderId="1" xfId="0" applyFont="1" applyBorder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1" xfId="0" applyFont="1" applyBorder="1" applyAlignment="1">
      <alignment wrapText="1"/>
    </xf>
    <xf numFmtId="0" fontId="1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7" fontId="3" fillId="0" borderId="0" xfId="1" applyNumberFormat="1" applyFont="1" applyBorder="1"/>
    <xf numFmtId="43" fontId="3" fillId="0" borderId="0" xfId="0" applyNumberFormat="1" applyFont="1"/>
    <xf numFmtId="0" fontId="3" fillId="0" borderId="0" xfId="0" applyFont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3" fontId="3" fillId="0" borderId="1" xfId="1" applyFont="1" applyBorder="1" applyAlignment="1">
      <alignment horizontal="center"/>
    </xf>
    <xf numFmtId="0" fontId="16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/>
    </xf>
    <xf numFmtId="43" fontId="8" fillId="0" borderId="1" xfId="1" applyFont="1" applyBorder="1" applyAlignment="1">
      <alignment horizontal="center"/>
    </xf>
    <xf numFmtId="167" fontId="8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7" fontId="3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" fontId="4" fillId="0" borderId="0" xfId="0" applyNumberFormat="1" applyFont="1"/>
  </cellXfs>
  <cellStyles count="6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22" zoomScaleSheetLayoutView="100" workbookViewId="0">
      <selection activeCell="B22" sqref="B2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2.28515625" style="2" customWidth="1"/>
    <col min="5" max="5" width="16.5703125" style="2" customWidth="1"/>
    <col min="6" max="6" width="9.140625" style="2"/>
    <col min="7" max="7" width="15.28515625" style="2" customWidth="1"/>
    <col min="8" max="16384" width="9.140625" style="2"/>
  </cols>
  <sheetData>
    <row r="1" spans="1:5" ht="15.75" x14ac:dyDescent="0.25">
      <c r="A1" s="54" t="s">
        <v>11</v>
      </c>
      <c r="B1" s="54"/>
      <c r="C1" s="54"/>
      <c r="D1" s="54"/>
      <c r="E1" s="54"/>
    </row>
    <row r="2" spans="1:5" ht="35.25" customHeight="1" x14ac:dyDescent="0.25">
      <c r="A2" s="55" t="s">
        <v>12</v>
      </c>
      <c r="B2" s="56"/>
      <c r="C2" s="56"/>
      <c r="D2" s="56"/>
      <c r="E2" s="56"/>
    </row>
    <row r="3" spans="1:5" x14ac:dyDescent="0.25">
      <c r="A3" s="57" t="s">
        <v>58</v>
      </c>
      <c r="B3" s="57"/>
      <c r="C3" s="57"/>
      <c r="D3" s="57"/>
      <c r="E3" s="57"/>
    </row>
    <row r="4" spans="1:5" s="1" customFormat="1" ht="15.6" customHeight="1" x14ac:dyDescent="0.25">
      <c r="A4" s="19" t="s">
        <v>13</v>
      </c>
      <c r="B4" s="4"/>
      <c r="C4" s="4"/>
      <c r="D4" s="30"/>
      <c r="E4" s="24" t="s">
        <v>59</v>
      </c>
    </row>
    <row r="5" spans="1:5" x14ac:dyDescent="0.25">
      <c r="A5" s="23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53" t="s">
        <v>24</v>
      </c>
      <c r="B7" s="53"/>
      <c r="C7" s="53"/>
      <c r="D7" s="53"/>
      <c r="E7" s="53"/>
    </row>
    <row r="8" spans="1:5" x14ac:dyDescent="0.25">
      <c r="A8" s="49" t="s">
        <v>1</v>
      </c>
      <c r="B8" s="49"/>
      <c r="C8" s="49"/>
      <c r="D8" s="49"/>
      <c r="E8" s="49"/>
    </row>
    <row r="9" spans="1:5" x14ac:dyDescent="0.25">
      <c r="A9" s="46" t="s">
        <v>52</v>
      </c>
      <c r="B9" s="46"/>
      <c r="C9" s="46"/>
      <c r="D9" s="46"/>
      <c r="E9" s="46"/>
    </row>
    <row r="10" spans="1:5" ht="20.25" customHeight="1" x14ac:dyDescent="0.25">
      <c r="A10" s="50" t="s">
        <v>14</v>
      </c>
      <c r="B10" s="51"/>
      <c r="C10" s="51"/>
      <c r="D10" s="51"/>
      <c r="E10" s="51"/>
    </row>
    <row r="11" spans="1:5" ht="30.75" customHeight="1" x14ac:dyDescent="0.25">
      <c r="A11" s="46" t="s">
        <v>47</v>
      </c>
      <c r="B11" s="46"/>
      <c r="C11" s="46"/>
      <c r="D11" s="46"/>
      <c r="E11" s="46"/>
    </row>
    <row r="12" spans="1:5" x14ac:dyDescent="0.25">
      <c r="A12" s="49" t="s">
        <v>15</v>
      </c>
      <c r="B12" s="52"/>
      <c r="C12" s="52"/>
      <c r="D12" s="52"/>
      <c r="E12" s="52"/>
    </row>
    <row r="13" spans="1:5" ht="15" customHeight="1" x14ac:dyDescent="0.25">
      <c r="A13" s="46" t="s">
        <v>22</v>
      </c>
      <c r="B13" s="46"/>
      <c r="C13" s="46"/>
      <c r="D13" s="46"/>
      <c r="E13" s="46"/>
    </row>
    <row r="14" spans="1:5" x14ac:dyDescent="0.25">
      <c r="A14" s="49" t="s">
        <v>2</v>
      </c>
      <c r="B14" s="52"/>
      <c r="C14" s="52"/>
      <c r="D14" s="52"/>
      <c r="E14" s="52"/>
    </row>
    <row r="15" spans="1:5" ht="13.5" customHeight="1" x14ac:dyDescent="0.25">
      <c r="A15" s="46" t="s">
        <v>48</v>
      </c>
      <c r="B15" s="46"/>
      <c r="C15" s="46"/>
      <c r="D15" s="46"/>
      <c r="E15" s="46"/>
    </row>
    <row r="16" spans="1:5" ht="13.5" customHeight="1" x14ac:dyDescent="0.25">
      <c r="A16" s="49" t="s">
        <v>16</v>
      </c>
      <c r="B16" s="52"/>
      <c r="C16" s="52"/>
      <c r="D16" s="52"/>
      <c r="E16" s="52"/>
    </row>
    <row r="17" spans="1:7" ht="31.5" customHeight="1" x14ac:dyDescent="0.25">
      <c r="A17" s="46" t="s">
        <v>17</v>
      </c>
      <c r="B17" s="46"/>
      <c r="C17" s="46"/>
      <c r="D17" s="46"/>
      <c r="E17" s="46"/>
    </row>
    <row r="18" spans="1:7" ht="60.6" customHeight="1" x14ac:dyDescent="0.25">
      <c r="A18" s="46" t="s">
        <v>25</v>
      </c>
      <c r="B18" s="46"/>
      <c r="C18" s="46"/>
      <c r="D18" s="46"/>
      <c r="E18" s="46"/>
    </row>
    <row r="19" spans="1:7" ht="37.5" customHeight="1" x14ac:dyDescent="0.25">
      <c r="A19" s="44" t="s">
        <v>26</v>
      </c>
      <c r="B19" s="44"/>
      <c r="C19" s="44"/>
      <c r="D19" s="44"/>
      <c r="E19" s="44"/>
    </row>
    <row r="20" spans="1:7" ht="12.75" customHeight="1" x14ac:dyDescent="0.25">
      <c r="A20" s="44"/>
      <c r="B20" s="44"/>
      <c r="C20" s="44"/>
      <c r="D20" s="44"/>
      <c r="E20" s="44"/>
      <c r="F20" s="2">
        <v>2696</v>
      </c>
      <c r="G20" s="2">
        <v>3</v>
      </c>
    </row>
    <row r="21" spans="1:7" ht="150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39</v>
      </c>
      <c r="B22" s="8" t="s">
        <v>38</v>
      </c>
      <c r="C22" s="3" t="s">
        <v>4</v>
      </c>
      <c r="D22" s="3">
        <v>15.79</v>
      </c>
      <c r="E22" s="7">
        <f>D22*F20*G20</f>
        <v>127709.51999999999</v>
      </c>
      <c r="G22" s="13"/>
    </row>
    <row r="23" spans="1:7" x14ac:dyDescent="0.25">
      <c r="A23" s="6" t="s">
        <v>35</v>
      </c>
      <c r="B23" s="8" t="s">
        <v>23</v>
      </c>
      <c r="C23" s="3" t="s">
        <v>4</v>
      </c>
      <c r="D23" s="3">
        <v>6.06</v>
      </c>
      <c r="E23" s="7">
        <f>D23*F20*G20</f>
        <v>49013.279999999999</v>
      </c>
      <c r="G23" s="13"/>
    </row>
    <row r="24" spans="1:7" x14ac:dyDescent="0.25">
      <c r="A24" s="6" t="s">
        <v>54</v>
      </c>
      <c r="B24" s="8" t="s">
        <v>55</v>
      </c>
      <c r="C24" s="3" t="s">
        <v>29</v>
      </c>
      <c r="D24" s="3"/>
      <c r="E24" s="7">
        <v>0</v>
      </c>
      <c r="G24" s="13"/>
    </row>
    <row r="25" spans="1:7" ht="15.75" x14ac:dyDescent="0.25">
      <c r="A25" s="31" t="s">
        <v>44</v>
      </c>
      <c r="B25" s="8" t="s">
        <v>28</v>
      </c>
      <c r="C25" s="3" t="s">
        <v>29</v>
      </c>
      <c r="D25" s="3"/>
      <c r="E25" s="7">
        <v>30811.67</v>
      </c>
      <c r="G25" s="13"/>
    </row>
    <row r="26" spans="1:7" x14ac:dyDescent="0.25">
      <c r="A26" s="6" t="s">
        <v>46</v>
      </c>
      <c r="B26" s="8" t="s">
        <v>28</v>
      </c>
      <c r="C26" s="3" t="s">
        <v>29</v>
      </c>
      <c r="D26" s="3"/>
      <c r="E26" s="7">
        <v>7609.07</v>
      </c>
      <c r="G26" s="13"/>
    </row>
    <row r="27" spans="1:7" x14ac:dyDescent="0.25">
      <c r="A27" s="6" t="s">
        <v>45</v>
      </c>
      <c r="B27" s="8" t="s">
        <v>28</v>
      </c>
      <c r="C27" s="3" t="s">
        <v>29</v>
      </c>
      <c r="D27" s="3"/>
      <c r="E27" s="7">
        <v>4922.75</v>
      </c>
      <c r="G27" s="13"/>
    </row>
    <row r="28" spans="1:7" x14ac:dyDescent="0.25">
      <c r="A28" s="6" t="s">
        <v>43</v>
      </c>
      <c r="B28" s="8" t="s">
        <v>28</v>
      </c>
      <c r="C28" s="3" t="s">
        <v>29</v>
      </c>
      <c r="D28" s="3"/>
      <c r="E28" s="17">
        <v>0</v>
      </c>
      <c r="G28" s="13"/>
    </row>
    <row r="29" spans="1:7" ht="16.5" customHeight="1" x14ac:dyDescent="0.25">
      <c r="A29" s="6" t="s">
        <v>27</v>
      </c>
      <c r="B29" s="8" t="s">
        <v>28</v>
      </c>
      <c r="C29" s="3" t="s">
        <v>29</v>
      </c>
      <c r="D29" s="3"/>
      <c r="E29" s="7">
        <v>2780.04</v>
      </c>
      <c r="G29" s="13"/>
    </row>
    <row r="30" spans="1:7" s="29" customFormat="1" ht="60" x14ac:dyDescent="0.25">
      <c r="A30" s="25" t="s">
        <v>56</v>
      </c>
      <c r="B30" s="26" t="s">
        <v>57</v>
      </c>
      <c r="C30" s="27" t="s">
        <v>29</v>
      </c>
      <c r="D30" s="27"/>
      <c r="E30" s="28">
        <v>1244</v>
      </c>
    </row>
    <row r="31" spans="1:7" ht="16.5" customHeight="1" x14ac:dyDescent="0.25">
      <c r="A31" s="20" t="s">
        <v>61</v>
      </c>
      <c r="B31" s="8" t="s">
        <v>60</v>
      </c>
      <c r="C31" s="3" t="s">
        <v>50</v>
      </c>
      <c r="D31" s="3">
        <v>16</v>
      </c>
      <c r="E31" s="7">
        <f>D31*260.07</f>
        <v>4161.12</v>
      </c>
      <c r="G31" s="13"/>
    </row>
    <row r="32" spans="1:7" ht="16.5" customHeight="1" x14ac:dyDescent="0.25">
      <c r="A32" s="6"/>
      <c r="B32" s="8"/>
      <c r="C32" s="3"/>
      <c r="D32" s="3"/>
      <c r="E32" s="7"/>
      <c r="G32" s="13"/>
    </row>
    <row r="33" spans="1:5" s="10" customFormat="1" ht="14.25" x14ac:dyDescent="0.2">
      <c r="A33" s="14" t="s">
        <v>36</v>
      </c>
      <c r="B33" s="14"/>
      <c r="C33" s="14"/>
      <c r="D33" s="14"/>
      <c r="E33" s="9">
        <f>SUM(E22:E32)</f>
        <v>228251.44999999998</v>
      </c>
    </row>
    <row r="35" spans="1:5" ht="33.75" customHeight="1" x14ac:dyDescent="0.25">
      <c r="A35" s="45" t="s">
        <v>62</v>
      </c>
      <c r="B35" s="45"/>
      <c r="C35" s="45"/>
      <c r="D35" s="45"/>
      <c r="E35" s="45"/>
    </row>
    <row r="36" spans="1:5" ht="32.25" customHeight="1" x14ac:dyDescent="0.25">
      <c r="A36" s="46" t="s">
        <v>21</v>
      </c>
      <c r="B36" s="46"/>
      <c r="C36" s="46"/>
      <c r="D36" s="46"/>
      <c r="E36" s="46"/>
    </row>
    <row r="37" spans="1:5" x14ac:dyDescent="0.25">
      <c r="A37" s="46" t="s">
        <v>20</v>
      </c>
      <c r="B37" s="46"/>
      <c r="C37" s="46"/>
      <c r="D37" s="46"/>
      <c r="E37" s="46"/>
    </row>
    <row r="38" spans="1:5" ht="35.25" customHeight="1" x14ac:dyDescent="0.25">
      <c r="A38" s="46" t="s">
        <v>30</v>
      </c>
      <c r="B38" s="46"/>
      <c r="C38" s="46"/>
      <c r="D38" s="46"/>
      <c r="E38" s="46"/>
    </row>
    <row r="39" spans="1:5" x14ac:dyDescent="0.25">
      <c r="A39" s="46" t="s">
        <v>18</v>
      </c>
      <c r="B39" s="46"/>
      <c r="C39" s="46"/>
      <c r="D39" s="46"/>
      <c r="E39" s="46"/>
    </row>
    <row r="40" spans="1:5" x14ac:dyDescent="0.25">
      <c r="A40" s="47" t="s">
        <v>5</v>
      </c>
      <c r="B40" s="47"/>
      <c r="C40" s="47"/>
      <c r="D40" s="47"/>
      <c r="E40" s="47"/>
    </row>
    <row r="41" spans="1:5" x14ac:dyDescent="0.25">
      <c r="A41" s="46" t="s">
        <v>18</v>
      </c>
      <c r="B41" s="46"/>
      <c r="C41" s="46"/>
      <c r="D41" s="46"/>
      <c r="E41" s="46"/>
    </row>
    <row r="42" spans="1:5" x14ac:dyDescent="0.25">
      <c r="A42" s="48" t="s">
        <v>51</v>
      </c>
      <c r="B42" s="48"/>
      <c r="C42" s="48"/>
      <c r="D42" s="48"/>
      <c r="E42" s="48"/>
    </row>
    <row r="43" spans="1:5" x14ac:dyDescent="0.25">
      <c r="B43" s="43" t="s">
        <v>19</v>
      </c>
      <c r="C43" s="43"/>
      <c r="D43" s="43"/>
      <c r="E43" s="5" t="s">
        <v>6</v>
      </c>
    </row>
    <row r="44" spans="1:5" x14ac:dyDescent="0.25">
      <c r="A44" s="22"/>
      <c r="B44" s="22"/>
      <c r="C44" s="22"/>
      <c r="D44" s="22"/>
      <c r="E44" s="22"/>
    </row>
    <row r="45" spans="1:5" x14ac:dyDescent="0.25">
      <c r="A45" s="48" t="s">
        <v>53</v>
      </c>
      <c r="B45" s="48"/>
      <c r="C45" s="48"/>
      <c r="D45" s="48"/>
      <c r="E45" s="48"/>
    </row>
    <row r="46" spans="1:5" x14ac:dyDescent="0.25">
      <c r="B46" s="43" t="s">
        <v>19</v>
      </c>
      <c r="C46" s="43"/>
      <c r="D46" s="43"/>
      <c r="E46" s="5" t="s">
        <v>6</v>
      </c>
    </row>
    <row r="47" spans="1:5" x14ac:dyDescent="0.25">
      <c r="A47" s="2" t="s">
        <v>49</v>
      </c>
    </row>
    <row r="48" spans="1:5" x14ac:dyDescent="0.25">
      <c r="A48" s="10" t="s">
        <v>31</v>
      </c>
    </row>
    <row r="49" spans="1:2" x14ac:dyDescent="0.25">
      <c r="A49" s="10" t="s">
        <v>37</v>
      </c>
      <c r="B49" s="16">
        <v>-16255.89</v>
      </c>
    </row>
    <row r="50" spans="1:2" ht="26.25" customHeight="1" x14ac:dyDescent="0.25">
      <c r="A50" s="21" t="s">
        <v>63</v>
      </c>
      <c r="B50" s="11"/>
    </row>
    <row r="51" spans="1:2" x14ac:dyDescent="0.25">
      <c r="A51" s="2" t="s">
        <v>32</v>
      </c>
      <c r="B51" s="11">
        <v>216016.89</v>
      </c>
    </row>
    <row r="52" spans="1:2" x14ac:dyDescent="0.25">
      <c r="A52" s="2" t="s">
        <v>41</v>
      </c>
      <c r="B52" s="11">
        <f>350*3</f>
        <v>1050</v>
      </c>
    </row>
    <row r="53" spans="1:2" x14ac:dyDescent="0.25">
      <c r="A53" s="2" t="s">
        <v>40</v>
      </c>
      <c r="B53" s="11">
        <f>330*3</f>
        <v>990</v>
      </c>
    </row>
    <row r="54" spans="1:2" x14ac:dyDescent="0.25">
      <c r="A54" s="2" t="s">
        <v>42</v>
      </c>
      <c r="B54" s="11">
        <f>200*3</f>
        <v>600</v>
      </c>
    </row>
    <row r="55" spans="1:2" ht="30" x14ac:dyDescent="0.25">
      <c r="A55" s="21" t="s">
        <v>34</v>
      </c>
      <c r="B55" s="11">
        <f>E33</f>
        <v>228251.44999999998</v>
      </c>
    </row>
    <row r="56" spans="1:2" x14ac:dyDescent="0.25">
      <c r="A56" s="12" t="s">
        <v>33</v>
      </c>
      <c r="B56" s="18">
        <f>B49+B51+B52+B53+B54-B55</f>
        <v>-25850.449999999983</v>
      </c>
    </row>
  </sheetData>
  <mergeCells count="29">
    <mergeCell ref="A7:E7"/>
    <mergeCell ref="A1:E1"/>
    <mergeCell ref="A2:E2"/>
    <mergeCell ref="A3:E3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6:D46"/>
    <mergeCell ref="A20:E20"/>
    <mergeCell ref="A35:E35"/>
    <mergeCell ref="A36:E36"/>
    <mergeCell ref="A37:E37"/>
    <mergeCell ref="A38:E38"/>
    <mergeCell ref="A39:E39"/>
    <mergeCell ref="A40:E40"/>
    <mergeCell ref="A41:E41"/>
    <mergeCell ref="A42:E42"/>
    <mergeCell ref="B43:D43"/>
    <mergeCell ref="A45:E45"/>
  </mergeCells>
  <printOptions horizontalCentered="1"/>
  <pageMargins left="0.31496062992125984" right="0.39370078740157483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topLeftCell="A28" zoomScaleSheetLayoutView="100" workbookViewId="0">
      <selection activeCell="C32" sqref="C3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2.28515625" style="2" customWidth="1"/>
    <col min="5" max="5" width="16.5703125" style="2" customWidth="1"/>
    <col min="6" max="6" width="9.140625" style="2"/>
    <col min="7" max="7" width="15.28515625" style="2" customWidth="1"/>
    <col min="8" max="16384" width="9.140625" style="2"/>
  </cols>
  <sheetData>
    <row r="1" spans="1:5" ht="15.75" x14ac:dyDescent="0.25">
      <c r="A1" s="54" t="s">
        <v>11</v>
      </c>
      <c r="B1" s="54"/>
      <c r="C1" s="54"/>
      <c r="D1" s="54"/>
      <c r="E1" s="54"/>
    </row>
    <row r="2" spans="1:5" ht="35.25" customHeight="1" x14ac:dyDescent="0.25">
      <c r="A2" s="55" t="s">
        <v>12</v>
      </c>
      <c r="B2" s="56"/>
      <c r="C2" s="56"/>
      <c r="D2" s="56"/>
      <c r="E2" s="56"/>
    </row>
    <row r="3" spans="1:5" x14ac:dyDescent="0.25">
      <c r="A3" s="57" t="s">
        <v>64</v>
      </c>
      <c r="B3" s="57"/>
      <c r="C3" s="57"/>
      <c r="D3" s="57"/>
      <c r="E3" s="57"/>
    </row>
    <row r="4" spans="1:5" s="1" customFormat="1" ht="15.6" customHeight="1" x14ac:dyDescent="0.25">
      <c r="A4" s="19" t="s">
        <v>13</v>
      </c>
      <c r="B4" s="4"/>
      <c r="C4" s="4"/>
      <c r="D4" s="30"/>
      <c r="E4" s="24" t="s">
        <v>65</v>
      </c>
    </row>
    <row r="5" spans="1:5" x14ac:dyDescent="0.25">
      <c r="A5" s="34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53" t="s">
        <v>24</v>
      </c>
      <c r="B7" s="53"/>
      <c r="C7" s="53"/>
      <c r="D7" s="53"/>
      <c r="E7" s="53"/>
    </row>
    <row r="8" spans="1:5" x14ac:dyDescent="0.25">
      <c r="A8" s="49" t="s">
        <v>1</v>
      </c>
      <c r="B8" s="49"/>
      <c r="C8" s="49"/>
      <c r="D8" s="49"/>
      <c r="E8" s="49"/>
    </row>
    <row r="9" spans="1:5" x14ac:dyDescent="0.25">
      <c r="A9" s="46" t="s">
        <v>52</v>
      </c>
      <c r="B9" s="46"/>
      <c r="C9" s="46"/>
      <c r="D9" s="46"/>
      <c r="E9" s="46"/>
    </row>
    <row r="10" spans="1:5" ht="20.25" customHeight="1" x14ac:dyDescent="0.25">
      <c r="A10" s="50" t="s">
        <v>14</v>
      </c>
      <c r="B10" s="51"/>
      <c r="C10" s="51"/>
      <c r="D10" s="51"/>
      <c r="E10" s="51"/>
    </row>
    <row r="11" spans="1:5" ht="30.75" customHeight="1" x14ac:dyDescent="0.25">
      <c r="A11" s="46" t="s">
        <v>47</v>
      </c>
      <c r="B11" s="46"/>
      <c r="C11" s="46"/>
      <c r="D11" s="46"/>
      <c r="E11" s="46"/>
    </row>
    <row r="12" spans="1:5" x14ac:dyDescent="0.25">
      <c r="A12" s="49" t="s">
        <v>15</v>
      </c>
      <c r="B12" s="52"/>
      <c r="C12" s="52"/>
      <c r="D12" s="52"/>
      <c r="E12" s="52"/>
    </row>
    <row r="13" spans="1:5" ht="15" customHeight="1" x14ac:dyDescent="0.25">
      <c r="A13" s="46" t="s">
        <v>22</v>
      </c>
      <c r="B13" s="46"/>
      <c r="C13" s="46"/>
      <c r="D13" s="46"/>
      <c r="E13" s="46"/>
    </row>
    <row r="14" spans="1:5" x14ac:dyDescent="0.25">
      <c r="A14" s="49" t="s">
        <v>2</v>
      </c>
      <c r="B14" s="52"/>
      <c r="C14" s="52"/>
      <c r="D14" s="52"/>
      <c r="E14" s="52"/>
    </row>
    <row r="15" spans="1:5" ht="13.5" customHeight="1" x14ac:dyDescent="0.25">
      <c r="A15" s="46" t="s">
        <v>48</v>
      </c>
      <c r="B15" s="46"/>
      <c r="C15" s="46"/>
      <c r="D15" s="46"/>
      <c r="E15" s="46"/>
    </row>
    <row r="16" spans="1:5" ht="13.5" customHeight="1" x14ac:dyDescent="0.25">
      <c r="A16" s="49" t="s">
        <v>16</v>
      </c>
      <c r="B16" s="52"/>
      <c r="C16" s="52"/>
      <c r="D16" s="52"/>
      <c r="E16" s="52"/>
    </row>
    <row r="17" spans="1:7" ht="31.5" customHeight="1" x14ac:dyDescent="0.25">
      <c r="A17" s="46" t="s">
        <v>17</v>
      </c>
      <c r="B17" s="46"/>
      <c r="C17" s="46"/>
      <c r="D17" s="46"/>
      <c r="E17" s="46"/>
    </row>
    <row r="18" spans="1:7" ht="60.6" customHeight="1" x14ac:dyDescent="0.25">
      <c r="A18" s="46" t="s">
        <v>25</v>
      </c>
      <c r="B18" s="46"/>
      <c r="C18" s="46"/>
      <c r="D18" s="46"/>
      <c r="E18" s="46"/>
    </row>
    <row r="19" spans="1:7" ht="37.5" customHeight="1" x14ac:dyDescent="0.25">
      <c r="A19" s="44" t="s">
        <v>26</v>
      </c>
      <c r="B19" s="44"/>
      <c r="C19" s="44"/>
      <c r="D19" s="44"/>
      <c r="E19" s="44"/>
    </row>
    <row r="20" spans="1:7" ht="12.75" customHeight="1" x14ac:dyDescent="0.25">
      <c r="A20" s="44"/>
      <c r="B20" s="44"/>
      <c r="C20" s="44"/>
      <c r="D20" s="44"/>
      <c r="E20" s="44"/>
      <c r="F20" s="2">
        <v>2696</v>
      </c>
      <c r="G20" s="2">
        <v>3</v>
      </c>
    </row>
    <row r="21" spans="1:7" ht="150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39</v>
      </c>
      <c r="B22" s="8" t="s">
        <v>38</v>
      </c>
      <c r="C22" s="3" t="s">
        <v>4</v>
      </c>
      <c r="D22" s="3">
        <v>15.79</v>
      </c>
      <c r="E22" s="7">
        <f>D22*F20*G20</f>
        <v>127709.51999999999</v>
      </c>
      <c r="G22" s="13"/>
    </row>
    <row r="23" spans="1:7" x14ac:dyDescent="0.25">
      <c r="A23" s="6" t="s">
        <v>35</v>
      </c>
      <c r="B23" s="8" t="s">
        <v>23</v>
      </c>
      <c r="C23" s="3" t="s">
        <v>4</v>
      </c>
      <c r="D23" s="3">
        <v>6.06</v>
      </c>
      <c r="E23" s="7">
        <f>D23*F20*G20</f>
        <v>49013.279999999999</v>
      </c>
      <c r="G23" s="13"/>
    </row>
    <row r="24" spans="1:7" x14ac:dyDescent="0.25">
      <c r="A24" s="6" t="s">
        <v>54</v>
      </c>
      <c r="B24" s="8" t="s">
        <v>55</v>
      </c>
      <c r="C24" s="3" t="s">
        <v>29</v>
      </c>
      <c r="D24" s="3"/>
      <c r="E24" s="7">
        <v>0</v>
      </c>
      <c r="G24" s="13"/>
    </row>
    <row r="25" spans="1:7" ht="15.75" x14ac:dyDescent="0.25">
      <c r="A25" s="31" t="s">
        <v>44</v>
      </c>
      <c r="B25" s="8" t="s">
        <v>66</v>
      </c>
      <c r="C25" s="3" t="s">
        <v>29</v>
      </c>
      <c r="D25" s="3"/>
      <c r="E25" s="7">
        <v>23356.49</v>
      </c>
      <c r="G25" s="13"/>
    </row>
    <row r="26" spans="1:7" x14ac:dyDescent="0.25">
      <c r="A26" s="6" t="s">
        <v>46</v>
      </c>
      <c r="B26" s="8" t="s">
        <v>66</v>
      </c>
      <c r="C26" s="3" t="s">
        <v>29</v>
      </c>
      <c r="D26" s="3"/>
      <c r="E26" s="7">
        <v>5767.97</v>
      </c>
      <c r="G26" s="13"/>
    </row>
    <row r="27" spans="1:7" x14ac:dyDescent="0.25">
      <c r="A27" s="6" t="s">
        <v>45</v>
      </c>
      <c r="B27" s="8" t="s">
        <v>66</v>
      </c>
      <c r="C27" s="3" t="s">
        <v>29</v>
      </c>
      <c r="D27" s="3"/>
      <c r="E27" s="7">
        <v>4879.1000000000004</v>
      </c>
      <c r="G27" s="13"/>
    </row>
    <row r="28" spans="1:7" x14ac:dyDescent="0.25">
      <c r="A28" s="6" t="s">
        <v>43</v>
      </c>
      <c r="B28" s="8" t="s">
        <v>66</v>
      </c>
      <c r="C28" s="3" t="s">
        <v>29</v>
      </c>
      <c r="D28" s="3"/>
      <c r="E28" s="7">
        <v>0</v>
      </c>
      <c r="G28" s="13"/>
    </row>
    <row r="29" spans="1:7" ht="16.5" customHeight="1" x14ac:dyDescent="0.25">
      <c r="A29" s="6" t="s">
        <v>27</v>
      </c>
      <c r="B29" s="8" t="s">
        <v>66</v>
      </c>
      <c r="C29" s="3" t="s">
        <v>29</v>
      </c>
      <c r="D29" s="3"/>
      <c r="E29" s="7">
        <v>4524.08</v>
      </c>
      <c r="G29" s="13"/>
    </row>
    <row r="30" spans="1:7" ht="16.5" customHeight="1" x14ac:dyDescent="0.25">
      <c r="A30" s="6" t="s">
        <v>71</v>
      </c>
      <c r="B30" s="8" t="s">
        <v>66</v>
      </c>
      <c r="C30" s="3" t="s">
        <v>29</v>
      </c>
      <c r="D30" s="3"/>
      <c r="E30" s="7">
        <v>16900</v>
      </c>
      <c r="G30" s="13"/>
    </row>
    <row r="31" spans="1:7" s="29" customFormat="1" ht="30" x14ac:dyDescent="0.25">
      <c r="A31" s="38" t="s">
        <v>70</v>
      </c>
      <c r="B31" s="26" t="s">
        <v>68</v>
      </c>
      <c r="C31" s="27" t="s">
        <v>50</v>
      </c>
      <c r="D31" s="27">
        <v>14.5</v>
      </c>
      <c r="E31" s="7">
        <f>D31*260.07</f>
        <v>3771.0149999999999</v>
      </c>
    </row>
    <row r="32" spans="1:7" ht="16.5" customHeight="1" x14ac:dyDescent="0.25">
      <c r="A32" s="38" t="s">
        <v>67</v>
      </c>
      <c r="B32" s="26" t="s">
        <v>69</v>
      </c>
      <c r="C32" s="3" t="s">
        <v>50</v>
      </c>
      <c r="D32" s="3">
        <v>4</v>
      </c>
      <c r="E32" s="7">
        <f>D32*260.07</f>
        <v>1040.28</v>
      </c>
      <c r="G32" s="13"/>
    </row>
    <row r="33" spans="1:7" ht="16.5" customHeight="1" x14ac:dyDescent="0.25">
      <c r="A33" s="6"/>
      <c r="B33" s="8"/>
      <c r="C33" s="3"/>
      <c r="D33" s="3"/>
      <c r="E33" s="7"/>
      <c r="G33" s="13"/>
    </row>
    <row r="34" spans="1:7" s="10" customFormat="1" ht="14.25" x14ac:dyDescent="0.2">
      <c r="A34" s="14" t="s">
        <v>36</v>
      </c>
      <c r="B34" s="14"/>
      <c r="C34" s="14"/>
      <c r="D34" s="14"/>
      <c r="E34" s="9">
        <f>SUM(E22:E33)</f>
        <v>236961.73499999999</v>
      </c>
    </row>
    <row r="36" spans="1:7" ht="33.75" customHeight="1" x14ac:dyDescent="0.25">
      <c r="A36" s="45" t="s">
        <v>72</v>
      </c>
      <c r="B36" s="45"/>
      <c r="C36" s="45"/>
      <c r="D36" s="45"/>
      <c r="E36" s="45"/>
    </row>
    <row r="37" spans="1:7" ht="32.25" customHeight="1" x14ac:dyDescent="0.25">
      <c r="A37" s="46" t="s">
        <v>21</v>
      </c>
      <c r="B37" s="46"/>
      <c r="C37" s="46"/>
      <c r="D37" s="46"/>
      <c r="E37" s="46"/>
    </row>
    <row r="38" spans="1:7" x14ac:dyDescent="0.25">
      <c r="A38" s="46" t="s">
        <v>20</v>
      </c>
      <c r="B38" s="46"/>
      <c r="C38" s="46"/>
      <c r="D38" s="46"/>
      <c r="E38" s="46"/>
    </row>
    <row r="39" spans="1:7" ht="35.25" customHeight="1" x14ac:dyDescent="0.25">
      <c r="A39" s="46" t="s">
        <v>30</v>
      </c>
      <c r="B39" s="46"/>
      <c r="C39" s="46"/>
      <c r="D39" s="46"/>
      <c r="E39" s="46"/>
    </row>
    <row r="40" spans="1:7" x14ac:dyDescent="0.25">
      <c r="A40" s="46" t="s">
        <v>18</v>
      </c>
      <c r="B40" s="46"/>
      <c r="C40" s="46"/>
      <c r="D40" s="46"/>
      <c r="E40" s="46"/>
    </row>
    <row r="41" spans="1:7" x14ac:dyDescent="0.25">
      <c r="A41" s="47" t="s">
        <v>5</v>
      </c>
      <c r="B41" s="47"/>
      <c r="C41" s="47"/>
      <c r="D41" s="47"/>
      <c r="E41" s="47"/>
    </row>
    <row r="42" spans="1:7" x14ac:dyDescent="0.25">
      <c r="A42" s="46" t="s">
        <v>18</v>
      </c>
      <c r="B42" s="46"/>
      <c r="C42" s="46"/>
      <c r="D42" s="46"/>
      <c r="E42" s="46"/>
    </row>
    <row r="43" spans="1:7" x14ac:dyDescent="0.25">
      <c r="A43" s="48" t="s">
        <v>51</v>
      </c>
      <c r="B43" s="48"/>
      <c r="C43" s="48"/>
      <c r="D43" s="48"/>
      <c r="E43" s="48"/>
    </row>
    <row r="44" spans="1:7" x14ac:dyDescent="0.25">
      <c r="B44" s="43" t="s">
        <v>19</v>
      </c>
      <c r="C44" s="43"/>
      <c r="D44" s="43"/>
      <c r="E44" s="5" t="s">
        <v>6</v>
      </c>
    </row>
    <row r="45" spans="1:7" x14ac:dyDescent="0.25">
      <c r="A45" s="33"/>
      <c r="B45" s="33"/>
      <c r="C45" s="33"/>
      <c r="D45" s="33"/>
      <c r="E45" s="33"/>
    </row>
    <row r="46" spans="1:7" x14ac:dyDescent="0.25">
      <c r="A46" s="48" t="s">
        <v>53</v>
      </c>
      <c r="B46" s="48"/>
      <c r="C46" s="48"/>
      <c r="D46" s="48"/>
      <c r="E46" s="48"/>
    </row>
    <row r="47" spans="1:7" x14ac:dyDescent="0.25">
      <c r="B47" s="43" t="s">
        <v>19</v>
      </c>
      <c r="C47" s="43"/>
      <c r="D47" s="43"/>
      <c r="E47" s="5" t="s">
        <v>6</v>
      </c>
    </row>
    <row r="48" spans="1:7" x14ac:dyDescent="0.25">
      <c r="A48" s="2" t="s">
        <v>49</v>
      </c>
    </row>
    <row r="49" spans="1:2" x14ac:dyDescent="0.25">
      <c r="A49" s="10" t="s">
        <v>31</v>
      </c>
    </row>
    <row r="50" spans="1:2" x14ac:dyDescent="0.25">
      <c r="A50" s="10" t="s">
        <v>37</v>
      </c>
      <c r="B50" s="16">
        <f>'1кв'!B56</f>
        <v>-25850.449999999983</v>
      </c>
    </row>
    <row r="51" spans="1:2" ht="30" x14ac:dyDescent="0.25">
      <c r="A51" s="32" t="s">
        <v>73</v>
      </c>
      <c r="B51" s="11"/>
    </row>
    <row r="52" spans="1:2" x14ac:dyDescent="0.25">
      <c r="A52" s="2" t="s">
        <v>32</v>
      </c>
      <c r="B52" s="11">
        <v>233675.49</v>
      </c>
    </row>
    <row r="53" spans="1:2" x14ac:dyDescent="0.25">
      <c r="A53" s="2" t="s">
        <v>41</v>
      </c>
      <c r="B53" s="11">
        <f>350*3</f>
        <v>1050</v>
      </c>
    </row>
    <row r="54" spans="1:2" x14ac:dyDescent="0.25">
      <c r="A54" s="2" t="s">
        <v>40</v>
      </c>
      <c r="B54" s="11">
        <f>330*3</f>
        <v>990</v>
      </c>
    </row>
    <row r="55" spans="1:2" x14ac:dyDescent="0.25">
      <c r="A55" s="2" t="s">
        <v>42</v>
      </c>
      <c r="B55" s="11">
        <f>200*3</f>
        <v>600</v>
      </c>
    </row>
    <row r="56" spans="1:2" ht="30" x14ac:dyDescent="0.25">
      <c r="A56" s="32" t="s">
        <v>34</v>
      </c>
      <c r="B56" s="11">
        <f>E34</f>
        <v>236961.73499999999</v>
      </c>
    </row>
    <row r="57" spans="1:2" x14ac:dyDescent="0.25">
      <c r="A57" s="12" t="s">
        <v>33</v>
      </c>
      <c r="B57" s="18">
        <f>B50+B52+B53+B54+B55-B56</f>
        <v>-26496.694999999978</v>
      </c>
    </row>
  </sheetData>
  <mergeCells count="29">
    <mergeCell ref="A42:E42"/>
    <mergeCell ref="A43:E43"/>
    <mergeCell ref="B44:D44"/>
    <mergeCell ref="A46:E46"/>
    <mergeCell ref="B47:D47"/>
    <mergeCell ref="A41:E41"/>
    <mergeCell ref="A15:E15"/>
    <mergeCell ref="A16:E16"/>
    <mergeCell ref="A17:E17"/>
    <mergeCell ref="A18:E18"/>
    <mergeCell ref="A19:E19"/>
    <mergeCell ref="A20:E20"/>
    <mergeCell ref="A36:E36"/>
    <mergeCell ref="A37:E37"/>
    <mergeCell ref="A38:E38"/>
    <mergeCell ref="A39:E39"/>
    <mergeCell ref="A40:E40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9370078740157483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25" zoomScaleSheetLayoutView="100" workbookViewId="0">
      <selection activeCell="B53" sqref="B53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2.28515625" style="2" customWidth="1"/>
    <col min="5" max="5" width="16.5703125" style="2" customWidth="1"/>
    <col min="6" max="6" width="9.140625" style="2"/>
    <col min="7" max="7" width="15.28515625" style="2" customWidth="1"/>
    <col min="8" max="16384" width="9.140625" style="2"/>
  </cols>
  <sheetData>
    <row r="1" spans="1:5" ht="15.75" x14ac:dyDescent="0.25">
      <c r="A1" s="54" t="s">
        <v>11</v>
      </c>
      <c r="B1" s="54"/>
      <c r="C1" s="54"/>
      <c r="D1" s="54"/>
      <c r="E1" s="54"/>
    </row>
    <row r="2" spans="1:5" ht="35.25" customHeight="1" x14ac:dyDescent="0.25">
      <c r="A2" s="55" t="s">
        <v>12</v>
      </c>
      <c r="B2" s="56"/>
      <c r="C2" s="56"/>
      <c r="D2" s="56"/>
      <c r="E2" s="56"/>
    </row>
    <row r="3" spans="1:5" x14ac:dyDescent="0.25">
      <c r="A3" s="57" t="s">
        <v>74</v>
      </c>
      <c r="B3" s="57"/>
      <c r="C3" s="57"/>
      <c r="D3" s="57"/>
      <c r="E3" s="57"/>
    </row>
    <row r="4" spans="1:5" s="1" customFormat="1" ht="15.6" customHeight="1" x14ac:dyDescent="0.25">
      <c r="A4" s="19" t="s">
        <v>13</v>
      </c>
      <c r="B4" s="4"/>
      <c r="C4" s="4"/>
      <c r="D4" s="30"/>
      <c r="E4" s="24" t="s">
        <v>75</v>
      </c>
    </row>
    <row r="5" spans="1:5" x14ac:dyDescent="0.25">
      <c r="A5" s="37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53" t="s">
        <v>24</v>
      </c>
      <c r="B7" s="53"/>
      <c r="C7" s="53"/>
      <c r="D7" s="53"/>
      <c r="E7" s="53"/>
    </row>
    <row r="8" spans="1:5" x14ac:dyDescent="0.25">
      <c r="A8" s="49" t="s">
        <v>1</v>
      </c>
      <c r="B8" s="49"/>
      <c r="C8" s="49"/>
      <c r="D8" s="49"/>
      <c r="E8" s="49"/>
    </row>
    <row r="9" spans="1:5" x14ac:dyDescent="0.25">
      <c r="A9" s="46" t="s">
        <v>52</v>
      </c>
      <c r="B9" s="46"/>
      <c r="C9" s="46"/>
      <c r="D9" s="46"/>
      <c r="E9" s="46"/>
    </row>
    <row r="10" spans="1:5" ht="24" customHeight="1" x14ac:dyDescent="0.25">
      <c r="A10" s="50" t="s">
        <v>14</v>
      </c>
      <c r="B10" s="51"/>
      <c r="C10" s="51"/>
      <c r="D10" s="51"/>
      <c r="E10" s="51"/>
    </row>
    <row r="11" spans="1:5" ht="30.75" customHeight="1" x14ac:dyDescent="0.25">
      <c r="A11" s="46" t="s">
        <v>47</v>
      </c>
      <c r="B11" s="46"/>
      <c r="C11" s="46"/>
      <c r="D11" s="46"/>
      <c r="E11" s="46"/>
    </row>
    <row r="12" spans="1:5" x14ac:dyDescent="0.25">
      <c r="A12" s="49" t="s">
        <v>15</v>
      </c>
      <c r="B12" s="52"/>
      <c r="C12" s="52"/>
      <c r="D12" s="52"/>
      <c r="E12" s="52"/>
    </row>
    <row r="13" spans="1:5" ht="15" customHeight="1" x14ac:dyDescent="0.25">
      <c r="A13" s="46" t="s">
        <v>22</v>
      </c>
      <c r="B13" s="46"/>
      <c r="C13" s="46"/>
      <c r="D13" s="46"/>
      <c r="E13" s="46"/>
    </row>
    <row r="14" spans="1:5" x14ac:dyDescent="0.25">
      <c r="A14" s="49" t="s">
        <v>2</v>
      </c>
      <c r="B14" s="52"/>
      <c r="C14" s="52"/>
      <c r="D14" s="52"/>
      <c r="E14" s="52"/>
    </row>
    <row r="15" spans="1:5" ht="13.5" customHeight="1" x14ac:dyDescent="0.25">
      <c r="A15" s="46" t="s">
        <v>48</v>
      </c>
      <c r="B15" s="46"/>
      <c r="C15" s="46"/>
      <c r="D15" s="46"/>
      <c r="E15" s="46"/>
    </row>
    <row r="16" spans="1:5" ht="13.5" customHeight="1" x14ac:dyDescent="0.25">
      <c r="A16" s="49" t="s">
        <v>16</v>
      </c>
      <c r="B16" s="52"/>
      <c r="C16" s="52"/>
      <c r="D16" s="52"/>
      <c r="E16" s="52"/>
    </row>
    <row r="17" spans="1:7" ht="31.5" customHeight="1" x14ac:dyDescent="0.25">
      <c r="A17" s="46" t="s">
        <v>17</v>
      </c>
      <c r="B17" s="46"/>
      <c r="C17" s="46"/>
      <c r="D17" s="46"/>
      <c r="E17" s="46"/>
    </row>
    <row r="18" spans="1:7" ht="60.6" customHeight="1" x14ac:dyDescent="0.25">
      <c r="A18" s="46" t="s">
        <v>25</v>
      </c>
      <c r="B18" s="46"/>
      <c r="C18" s="46"/>
      <c r="D18" s="46"/>
      <c r="E18" s="46"/>
    </row>
    <row r="19" spans="1:7" ht="37.5" customHeight="1" x14ac:dyDescent="0.25">
      <c r="A19" s="44" t="s">
        <v>26</v>
      </c>
      <c r="B19" s="44"/>
      <c r="C19" s="44"/>
      <c r="D19" s="44"/>
      <c r="E19" s="44"/>
    </row>
    <row r="20" spans="1:7" ht="12.75" customHeight="1" x14ac:dyDescent="0.25">
      <c r="A20" s="44"/>
      <c r="B20" s="44"/>
      <c r="C20" s="44"/>
      <c r="D20" s="44"/>
      <c r="E20" s="44"/>
      <c r="F20" s="2">
        <v>2696</v>
      </c>
      <c r="G20" s="2">
        <v>3</v>
      </c>
    </row>
    <row r="21" spans="1:7" ht="150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39</v>
      </c>
      <c r="B22" s="8" t="s">
        <v>38</v>
      </c>
      <c r="C22" s="3" t="s">
        <v>4</v>
      </c>
      <c r="D22" s="3">
        <v>17.34</v>
      </c>
      <c r="E22" s="7">
        <f>D22*F20*G20</f>
        <v>140245.91999999998</v>
      </c>
      <c r="G22" s="13"/>
    </row>
    <row r="23" spans="1:7" x14ac:dyDescent="0.25">
      <c r="A23" s="6" t="s">
        <v>35</v>
      </c>
      <c r="B23" s="8" t="s">
        <v>23</v>
      </c>
      <c r="C23" s="3" t="s">
        <v>4</v>
      </c>
      <c r="D23" s="3">
        <v>6.51</v>
      </c>
      <c r="E23" s="7">
        <f>D23*F20*G20</f>
        <v>52652.88</v>
      </c>
      <c r="G23" s="13"/>
    </row>
    <row r="24" spans="1:7" x14ac:dyDescent="0.25">
      <c r="A24" s="6" t="s">
        <v>54</v>
      </c>
      <c r="B24" s="8" t="s">
        <v>55</v>
      </c>
      <c r="C24" s="3" t="s">
        <v>29</v>
      </c>
      <c r="D24" s="3"/>
      <c r="E24" s="7">
        <v>1254.57</v>
      </c>
      <c r="G24" s="13"/>
    </row>
    <row r="25" spans="1:7" ht="15.75" x14ac:dyDescent="0.25">
      <c r="A25" s="31" t="s">
        <v>44</v>
      </c>
      <c r="B25" s="8" t="s">
        <v>76</v>
      </c>
      <c r="C25" s="3" t="s">
        <v>29</v>
      </c>
      <c r="D25" s="3"/>
      <c r="E25" s="7">
        <v>14547.5</v>
      </c>
      <c r="G25" s="13"/>
    </row>
    <row r="26" spans="1:7" x14ac:dyDescent="0.25">
      <c r="A26" s="6" t="s">
        <v>46</v>
      </c>
      <c r="B26" s="8" t="s">
        <v>76</v>
      </c>
      <c r="C26" s="3" t="s">
        <v>29</v>
      </c>
      <c r="D26" s="3"/>
      <c r="E26" s="7">
        <v>4183.82</v>
      </c>
      <c r="G26" s="13"/>
    </row>
    <row r="27" spans="1:7" x14ac:dyDescent="0.25">
      <c r="A27" s="6" t="s">
        <v>45</v>
      </c>
      <c r="B27" s="8" t="s">
        <v>76</v>
      </c>
      <c r="C27" s="3" t="s">
        <v>29</v>
      </c>
      <c r="D27" s="3"/>
      <c r="E27" s="7">
        <v>4542.74</v>
      </c>
      <c r="G27" s="13"/>
    </row>
    <row r="28" spans="1:7" x14ac:dyDescent="0.25">
      <c r="A28" s="6" t="s">
        <v>43</v>
      </c>
      <c r="B28" s="8" t="s">
        <v>76</v>
      </c>
      <c r="C28" s="3" t="s">
        <v>29</v>
      </c>
      <c r="D28" s="3"/>
      <c r="E28" s="7">
        <v>0</v>
      </c>
      <c r="G28" s="13"/>
    </row>
    <row r="29" spans="1:7" ht="16.5" customHeight="1" x14ac:dyDescent="0.25">
      <c r="A29" s="6" t="s">
        <v>27</v>
      </c>
      <c r="B29" s="8" t="s">
        <v>76</v>
      </c>
      <c r="C29" s="3" t="s">
        <v>29</v>
      </c>
      <c r="D29" s="3"/>
      <c r="E29" s="7">
        <v>699.03</v>
      </c>
      <c r="G29" s="13"/>
    </row>
    <row r="30" spans="1:7" ht="16.5" customHeight="1" x14ac:dyDescent="0.25">
      <c r="A30" s="6" t="s">
        <v>78</v>
      </c>
      <c r="B30" s="8" t="s">
        <v>76</v>
      </c>
      <c r="C30" s="3" t="s">
        <v>29</v>
      </c>
      <c r="D30" s="3"/>
      <c r="E30" s="7">
        <v>7200</v>
      </c>
      <c r="G30" s="13"/>
    </row>
    <row r="31" spans="1:7" ht="16.5" customHeight="1" x14ac:dyDescent="0.25">
      <c r="A31" s="6"/>
      <c r="B31" s="8"/>
      <c r="C31" s="3"/>
      <c r="D31" s="3"/>
      <c r="E31" s="7"/>
      <c r="G31" s="13"/>
    </row>
    <row r="32" spans="1:7" s="10" customFormat="1" ht="14.25" x14ac:dyDescent="0.2">
      <c r="A32" s="14" t="s">
        <v>36</v>
      </c>
      <c r="B32" s="14"/>
      <c r="C32" s="14"/>
      <c r="D32" s="14"/>
      <c r="E32" s="9">
        <f>SUM(E22:E31)</f>
        <v>225326.46</v>
      </c>
    </row>
    <row r="34" spans="1:5" ht="33.75" customHeight="1" x14ac:dyDescent="0.25">
      <c r="A34" s="45" t="s">
        <v>79</v>
      </c>
      <c r="B34" s="45"/>
      <c r="C34" s="45"/>
      <c r="D34" s="45"/>
      <c r="E34" s="45"/>
    </row>
    <row r="35" spans="1:5" ht="32.25" customHeight="1" x14ac:dyDescent="0.25">
      <c r="A35" s="46" t="s">
        <v>21</v>
      </c>
      <c r="B35" s="46"/>
      <c r="C35" s="46"/>
      <c r="D35" s="46"/>
      <c r="E35" s="46"/>
    </row>
    <row r="36" spans="1:5" x14ac:dyDescent="0.25">
      <c r="A36" s="46" t="s">
        <v>20</v>
      </c>
      <c r="B36" s="46"/>
      <c r="C36" s="46"/>
      <c r="D36" s="46"/>
      <c r="E36" s="46"/>
    </row>
    <row r="37" spans="1:5" ht="35.25" customHeight="1" x14ac:dyDescent="0.25">
      <c r="A37" s="46" t="s">
        <v>30</v>
      </c>
      <c r="B37" s="46"/>
      <c r="C37" s="46"/>
      <c r="D37" s="46"/>
      <c r="E37" s="46"/>
    </row>
    <row r="38" spans="1:5" x14ac:dyDescent="0.25">
      <c r="A38" s="46" t="s">
        <v>18</v>
      </c>
      <c r="B38" s="46"/>
      <c r="C38" s="46"/>
      <c r="D38" s="46"/>
      <c r="E38" s="46"/>
    </row>
    <row r="39" spans="1:5" x14ac:dyDescent="0.25">
      <c r="A39" s="47" t="s">
        <v>5</v>
      </c>
      <c r="B39" s="47"/>
      <c r="C39" s="47"/>
      <c r="D39" s="47"/>
      <c r="E39" s="47"/>
    </row>
    <row r="40" spans="1:5" x14ac:dyDescent="0.25">
      <c r="A40" s="46" t="s">
        <v>18</v>
      </c>
      <c r="B40" s="46"/>
      <c r="C40" s="46"/>
      <c r="D40" s="46"/>
      <c r="E40" s="46"/>
    </row>
    <row r="41" spans="1:5" x14ac:dyDescent="0.25">
      <c r="A41" s="48" t="s">
        <v>51</v>
      </c>
      <c r="B41" s="48"/>
      <c r="C41" s="48"/>
      <c r="D41" s="48"/>
      <c r="E41" s="48"/>
    </row>
    <row r="42" spans="1:5" x14ac:dyDescent="0.25">
      <c r="B42" s="43" t="s">
        <v>19</v>
      </c>
      <c r="C42" s="43"/>
      <c r="D42" s="43"/>
      <c r="E42" s="5" t="s">
        <v>6</v>
      </c>
    </row>
    <row r="43" spans="1:5" x14ac:dyDescent="0.25">
      <c r="A43" s="36"/>
      <c r="B43" s="36"/>
      <c r="C43" s="36"/>
      <c r="D43" s="36"/>
      <c r="E43" s="36"/>
    </row>
    <row r="44" spans="1:5" x14ac:dyDescent="0.25">
      <c r="A44" s="48" t="s">
        <v>53</v>
      </c>
      <c r="B44" s="48"/>
      <c r="C44" s="48"/>
      <c r="D44" s="48"/>
      <c r="E44" s="48"/>
    </row>
    <row r="45" spans="1:5" x14ac:dyDescent="0.25">
      <c r="B45" s="43" t="s">
        <v>19</v>
      </c>
      <c r="C45" s="43"/>
      <c r="D45" s="43"/>
      <c r="E45" s="5" t="s">
        <v>6</v>
      </c>
    </row>
    <row r="46" spans="1:5" x14ac:dyDescent="0.25">
      <c r="A46" s="39" t="s">
        <v>77</v>
      </c>
    </row>
    <row r="47" spans="1:5" x14ac:dyDescent="0.25">
      <c r="A47" s="10" t="s">
        <v>31</v>
      </c>
    </row>
    <row r="48" spans="1:5" x14ac:dyDescent="0.25">
      <c r="A48" s="10" t="s">
        <v>37</v>
      </c>
      <c r="B48" s="16">
        <f>'2кв'!B57</f>
        <v>-26496.694999999978</v>
      </c>
    </row>
    <row r="49" spans="1:2" ht="30" x14ac:dyDescent="0.25">
      <c r="A49" s="35" t="s">
        <v>80</v>
      </c>
      <c r="B49" s="11"/>
    </row>
    <row r="50" spans="1:2" x14ac:dyDescent="0.25">
      <c r="A50" s="2" t="s">
        <v>32</v>
      </c>
      <c r="B50" s="11">
        <v>257815.13</v>
      </c>
    </row>
    <row r="51" spans="1:2" x14ac:dyDescent="0.25">
      <c r="A51" s="2" t="s">
        <v>41</v>
      </c>
      <c r="B51" s="11">
        <f>350*2</f>
        <v>700</v>
      </c>
    </row>
    <row r="52" spans="1:2" x14ac:dyDescent="0.25">
      <c r="A52" s="2" t="s">
        <v>40</v>
      </c>
      <c r="B52" s="11">
        <f>330*2</f>
        <v>660</v>
      </c>
    </row>
    <row r="53" spans="1:2" ht="30" x14ac:dyDescent="0.25">
      <c r="A53" s="35" t="s">
        <v>34</v>
      </c>
      <c r="B53" s="11">
        <f>E32</f>
        <v>225326.46</v>
      </c>
    </row>
    <row r="54" spans="1:2" x14ac:dyDescent="0.25">
      <c r="A54" s="12" t="s">
        <v>33</v>
      </c>
      <c r="B54" s="18">
        <f>B48+B50+B51+B52-B53</f>
        <v>7351.9750000000349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9:E39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38:E38"/>
    <mergeCell ref="A40:E40"/>
    <mergeCell ref="A41:E41"/>
    <mergeCell ref="B42:D42"/>
    <mergeCell ref="A44:E44"/>
    <mergeCell ref="B45:D45"/>
  </mergeCells>
  <printOptions horizontalCentered="1"/>
  <pageMargins left="0.31496062992125984" right="0.39370078740157483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topLeftCell="A34" zoomScaleSheetLayoutView="100" workbookViewId="0">
      <selection activeCell="F43" sqref="F43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2.28515625" style="2" customWidth="1"/>
    <col min="5" max="5" width="16.5703125" style="2" customWidth="1"/>
    <col min="6" max="6" width="9.140625" style="2"/>
    <col min="7" max="7" width="15.28515625" style="2" customWidth="1"/>
    <col min="8" max="16384" width="9.140625" style="2"/>
  </cols>
  <sheetData>
    <row r="1" spans="1:5" ht="15.75" x14ac:dyDescent="0.25">
      <c r="A1" s="54" t="s">
        <v>11</v>
      </c>
      <c r="B1" s="54"/>
      <c r="C1" s="54"/>
      <c r="D1" s="54"/>
      <c r="E1" s="54"/>
    </row>
    <row r="2" spans="1:5" ht="35.25" customHeight="1" x14ac:dyDescent="0.25">
      <c r="A2" s="55" t="s">
        <v>12</v>
      </c>
      <c r="B2" s="56"/>
      <c r="C2" s="56"/>
      <c r="D2" s="56"/>
      <c r="E2" s="56"/>
    </row>
    <row r="3" spans="1:5" x14ac:dyDescent="0.25">
      <c r="A3" s="57" t="s">
        <v>81</v>
      </c>
      <c r="B3" s="57"/>
      <c r="C3" s="57"/>
      <c r="D3" s="57"/>
      <c r="E3" s="57"/>
    </row>
    <row r="4" spans="1:5" s="1" customFormat="1" ht="15.6" customHeight="1" x14ac:dyDescent="0.25">
      <c r="A4" s="19" t="s">
        <v>13</v>
      </c>
      <c r="B4" s="4"/>
      <c r="C4" s="4"/>
      <c r="D4" s="30"/>
      <c r="E4" s="24" t="s">
        <v>82</v>
      </c>
    </row>
    <row r="5" spans="1:5" x14ac:dyDescent="0.25">
      <c r="A5" s="42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53" t="s">
        <v>24</v>
      </c>
      <c r="B7" s="53"/>
      <c r="C7" s="53"/>
      <c r="D7" s="53"/>
      <c r="E7" s="53"/>
    </row>
    <row r="8" spans="1:5" x14ac:dyDescent="0.25">
      <c r="A8" s="49" t="s">
        <v>1</v>
      </c>
      <c r="B8" s="49"/>
      <c r="C8" s="49"/>
      <c r="D8" s="49"/>
      <c r="E8" s="49"/>
    </row>
    <row r="9" spans="1:5" x14ac:dyDescent="0.25">
      <c r="A9" s="46" t="s">
        <v>52</v>
      </c>
      <c r="B9" s="46"/>
      <c r="C9" s="46"/>
      <c r="D9" s="46"/>
      <c r="E9" s="46"/>
    </row>
    <row r="10" spans="1:5" ht="24" customHeight="1" x14ac:dyDescent="0.25">
      <c r="A10" s="50" t="s">
        <v>14</v>
      </c>
      <c r="B10" s="51"/>
      <c r="C10" s="51"/>
      <c r="D10" s="51"/>
      <c r="E10" s="51"/>
    </row>
    <row r="11" spans="1:5" ht="30.75" customHeight="1" x14ac:dyDescent="0.25">
      <c r="A11" s="46" t="s">
        <v>47</v>
      </c>
      <c r="B11" s="46"/>
      <c r="C11" s="46"/>
      <c r="D11" s="46"/>
      <c r="E11" s="46"/>
    </row>
    <row r="12" spans="1:5" x14ac:dyDescent="0.25">
      <c r="A12" s="49" t="s">
        <v>15</v>
      </c>
      <c r="B12" s="52"/>
      <c r="C12" s="52"/>
      <c r="D12" s="52"/>
      <c r="E12" s="52"/>
    </row>
    <row r="13" spans="1:5" ht="15" customHeight="1" x14ac:dyDescent="0.25">
      <c r="A13" s="46" t="s">
        <v>22</v>
      </c>
      <c r="B13" s="46"/>
      <c r="C13" s="46"/>
      <c r="D13" s="46"/>
      <c r="E13" s="46"/>
    </row>
    <row r="14" spans="1:5" x14ac:dyDescent="0.25">
      <c r="A14" s="49" t="s">
        <v>2</v>
      </c>
      <c r="B14" s="52"/>
      <c r="C14" s="52"/>
      <c r="D14" s="52"/>
      <c r="E14" s="52"/>
    </row>
    <row r="15" spans="1:5" ht="13.5" customHeight="1" x14ac:dyDescent="0.25">
      <c r="A15" s="46" t="s">
        <v>48</v>
      </c>
      <c r="B15" s="46"/>
      <c r="C15" s="46"/>
      <c r="D15" s="46"/>
      <c r="E15" s="46"/>
    </row>
    <row r="16" spans="1:5" ht="13.5" customHeight="1" x14ac:dyDescent="0.25">
      <c r="A16" s="49" t="s">
        <v>16</v>
      </c>
      <c r="B16" s="52"/>
      <c r="C16" s="52"/>
      <c r="D16" s="52"/>
      <c r="E16" s="52"/>
    </row>
    <row r="17" spans="1:7" ht="31.5" customHeight="1" x14ac:dyDescent="0.25">
      <c r="A17" s="46" t="s">
        <v>17</v>
      </c>
      <c r="B17" s="46"/>
      <c r="C17" s="46"/>
      <c r="D17" s="46"/>
      <c r="E17" s="46"/>
    </row>
    <row r="18" spans="1:7" ht="60.6" customHeight="1" x14ac:dyDescent="0.25">
      <c r="A18" s="46" t="s">
        <v>25</v>
      </c>
      <c r="B18" s="46"/>
      <c r="C18" s="46"/>
      <c r="D18" s="46"/>
      <c r="E18" s="46"/>
    </row>
    <row r="19" spans="1:7" ht="37.5" customHeight="1" x14ac:dyDescent="0.25">
      <c r="A19" s="44" t="s">
        <v>26</v>
      </c>
      <c r="B19" s="44"/>
      <c r="C19" s="44"/>
      <c r="D19" s="44"/>
      <c r="E19" s="44"/>
    </row>
    <row r="20" spans="1:7" ht="12.75" customHeight="1" x14ac:dyDescent="0.25">
      <c r="A20" s="44"/>
      <c r="B20" s="44"/>
      <c r="C20" s="44"/>
      <c r="D20" s="44"/>
      <c r="E20" s="44"/>
      <c r="F20" s="2">
        <v>2696</v>
      </c>
      <c r="G20" s="2">
        <v>3</v>
      </c>
    </row>
    <row r="21" spans="1:7" ht="150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39</v>
      </c>
      <c r="B22" s="8" t="s">
        <v>38</v>
      </c>
      <c r="C22" s="3" t="s">
        <v>4</v>
      </c>
      <c r="D22" s="3">
        <v>17.34</v>
      </c>
      <c r="E22" s="7">
        <f>D22*F20*G20</f>
        <v>140245.91999999998</v>
      </c>
      <c r="G22" s="13"/>
    </row>
    <row r="23" spans="1:7" x14ac:dyDescent="0.25">
      <c r="A23" s="6" t="s">
        <v>35</v>
      </c>
      <c r="B23" s="8" t="s">
        <v>23</v>
      </c>
      <c r="C23" s="3" t="s">
        <v>4</v>
      </c>
      <c r="D23" s="3">
        <v>6.51</v>
      </c>
      <c r="E23" s="7">
        <f>D23*F20*G20</f>
        <v>52652.88</v>
      </c>
      <c r="G23" s="13"/>
    </row>
    <row r="24" spans="1:7" x14ac:dyDescent="0.25">
      <c r="A24" s="6" t="s">
        <v>54</v>
      </c>
      <c r="B24" s="8" t="s">
        <v>55</v>
      </c>
      <c r="C24" s="3" t="s">
        <v>29</v>
      </c>
      <c r="D24" s="3"/>
      <c r="E24" s="7">
        <v>0</v>
      </c>
      <c r="G24" s="13"/>
    </row>
    <row r="25" spans="1:7" ht="15.75" x14ac:dyDescent="0.25">
      <c r="A25" s="31" t="s">
        <v>44</v>
      </c>
      <c r="B25" s="8" t="s">
        <v>83</v>
      </c>
      <c r="C25" s="3" t="s">
        <v>29</v>
      </c>
      <c r="D25" s="3"/>
      <c r="E25" s="7">
        <f>11206.2+3188</f>
        <v>14394.2</v>
      </c>
      <c r="G25" s="13"/>
    </row>
    <row r="26" spans="1:7" x14ac:dyDescent="0.25">
      <c r="A26" s="6" t="s">
        <v>46</v>
      </c>
      <c r="B26" s="8" t="s">
        <v>83</v>
      </c>
      <c r="C26" s="3" t="s">
        <v>29</v>
      </c>
      <c r="D26" s="3"/>
      <c r="E26" s="7">
        <v>2488.2600000000002</v>
      </c>
      <c r="G26" s="13"/>
    </row>
    <row r="27" spans="1:7" x14ac:dyDescent="0.25">
      <c r="A27" s="6" t="s">
        <v>45</v>
      </c>
      <c r="B27" s="8" t="s">
        <v>83</v>
      </c>
      <c r="C27" s="3" t="s">
        <v>29</v>
      </c>
      <c r="D27" s="3"/>
      <c r="E27" s="7">
        <v>4648.1400000000003</v>
      </c>
      <c r="G27" s="13"/>
    </row>
    <row r="28" spans="1:7" x14ac:dyDescent="0.25">
      <c r="A28" s="6" t="s">
        <v>43</v>
      </c>
      <c r="B28" s="8" t="s">
        <v>83</v>
      </c>
      <c r="C28" s="3" t="s">
        <v>29</v>
      </c>
      <c r="D28" s="3"/>
      <c r="E28" s="7">
        <v>0</v>
      </c>
      <c r="G28" s="13"/>
    </row>
    <row r="29" spans="1:7" ht="16.5" customHeight="1" x14ac:dyDescent="0.25">
      <c r="A29" s="6" t="s">
        <v>27</v>
      </c>
      <c r="B29" s="8" t="s">
        <v>83</v>
      </c>
      <c r="C29" s="3" t="s">
        <v>29</v>
      </c>
      <c r="D29" s="3"/>
      <c r="E29" s="7">
        <v>6743.14</v>
      </c>
      <c r="G29" s="13"/>
    </row>
    <row r="30" spans="1:7" ht="16.5" customHeight="1" x14ac:dyDescent="0.25">
      <c r="A30" s="6" t="s">
        <v>84</v>
      </c>
      <c r="B30" s="8" t="s">
        <v>83</v>
      </c>
      <c r="C30" s="3" t="s">
        <v>29</v>
      </c>
      <c r="D30" s="3"/>
      <c r="E30" s="7">
        <v>1020</v>
      </c>
      <c r="G30" s="13"/>
    </row>
    <row r="31" spans="1:7" ht="30" x14ac:dyDescent="0.25">
      <c r="A31" s="6" t="s">
        <v>87</v>
      </c>
      <c r="B31" s="8" t="s">
        <v>88</v>
      </c>
      <c r="C31" s="3" t="s">
        <v>29</v>
      </c>
      <c r="D31" s="3"/>
      <c r="E31" s="7">
        <v>1158.5999999999999</v>
      </c>
      <c r="G31" s="13"/>
    </row>
    <row r="32" spans="1:7" x14ac:dyDescent="0.25">
      <c r="A32" s="6" t="s">
        <v>85</v>
      </c>
      <c r="B32" s="8" t="s">
        <v>88</v>
      </c>
      <c r="C32" s="3" t="s">
        <v>50</v>
      </c>
      <c r="D32" s="3">
        <v>16</v>
      </c>
      <c r="E32" s="7">
        <f>D32*286.24</f>
        <v>4579.84</v>
      </c>
      <c r="G32" s="13"/>
    </row>
    <row r="33" spans="1:7" ht="30" x14ac:dyDescent="0.25">
      <c r="A33" s="6" t="s">
        <v>86</v>
      </c>
      <c r="B33" s="8" t="s">
        <v>88</v>
      </c>
      <c r="C33" s="3" t="s">
        <v>50</v>
      </c>
      <c r="D33" s="3">
        <v>16</v>
      </c>
      <c r="E33" s="7">
        <f>D33*286.24</f>
        <v>4579.84</v>
      </c>
      <c r="G33" s="13"/>
    </row>
    <row r="34" spans="1:7" ht="30" x14ac:dyDescent="0.25">
      <c r="A34" s="6" t="s">
        <v>118</v>
      </c>
      <c r="B34" s="8" t="s">
        <v>89</v>
      </c>
      <c r="C34" s="3" t="s">
        <v>50</v>
      </c>
      <c r="D34" s="3">
        <v>8</v>
      </c>
      <c r="E34" s="7">
        <f>D34*286.24</f>
        <v>2289.92</v>
      </c>
      <c r="G34" s="13"/>
    </row>
    <row r="35" spans="1:7" ht="16.5" customHeight="1" x14ac:dyDescent="0.25">
      <c r="A35" s="6"/>
      <c r="B35" s="8"/>
      <c r="C35" s="3"/>
      <c r="D35" s="3"/>
      <c r="E35" s="7"/>
      <c r="G35" s="13"/>
    </row>
    <row r="36" spans="1:7" s="10" customFormat="1" ht="14.25" x14ac:dyDescent="0.2">
      <c r="A36" s="14" t="s">
        <v>36</v>
      </c>
      <c r="B36" s="14"/>
      <c r="C36" s="14"/>
      <c r="D36" s="14"/>
      <c r="E36" s="9">
        <f>SUM(E22:E35)</f>
        <v>234800.74000000005</v>
      </c>
    </row>
    <row r="38" spans="1:7" ht="33.75" customHeight="1" x14ac:dyDescent="0.25">
      <c r="A38" s="45" t="s">
        <v>129</v>
      </c>
      <c r="B38" s="45"/>
      <c r="C38" s="45"/>
      <c r="D38" s="45"/>
      <c r="E38" s="45"/>
    </row>
    <row r="39" spans="1:7" ht="32.25" customHeight="1" x14ac:dyDescent="0.25">
      <c r="A39" s="46" t="s">
        <v>21</v>
      </c>
      <c r="B39" s="46"/>
      <c r="C39" s="46"/>
      <c r="D39" s="46"/>
      <c r="E39" s="46"/>
    </row>
    <row r="40" spans="1:7" x14ac:dyDescent="0.25">
      <c r="A40" s="46" t="s">
        <v>20</v>
      </c>
      <c r="B40" s="46"/>
      <c r="C40" s="46"/>
      <c r="D40" s="46"/>
      <c r="E40" s="46"/>
    </row>
    <row r="41" spans="1:7" ht="35.25" customHeight="1" x14ac:dyDescent="0.25">
      <c r="A41" s="46" t="s">
        <v>30</v>
      </c>
      <c r="B41" s="46"/>
      <c r="C41" s="46"/>
      <c r="D41" s="46"/>
      <c r="E41" s="46"/>
    </row>
    <row r="42" spans="1:7" x14ac:dyDescent="0.25">
      <c r="A42" s="46" t="s">
        <v>18</v>
      </c>
      <c r="B42" s="46"/>
      <c r="C42" s="46"/>
      <c r="D42" s="46"/>
      <c r="E42" s="46"/>
    </row>
    <row r="43" spans="1:7" x14ac:dyDescent="0.25">
      <c r="A43" s="47" t="s">
        <v>5</v>
      </c>
      <c r="B43" s="47"/>
      <c r="C43" s="47"/>
      <c r="D43" s="47"/>
      <c r="E43" s="47"/>
    </row>
    <row r="44" spans="1:7" x14ac:dyDescent="0.25">
      <c r="A44" s="46" t="s">
        <v>18</v>
      </c>
      <c r="B44" s="46"/>
      <c r="C44" s="46"/>
      <c r="D44" s="46"/>
      <c r="E44" s="46"/>
    </row>
    <row r="45" spans="1:7" x14ac:dyDescent="0.25">
      <c r="A45" s="48" t="s">
        <v>51</v>
      </c>
      <c r="B45" s="48"/>
      <c r="C45" s="48"/>
      <c r="D45" s="48"/>
      <c r="E45" s="48"/>
    </row>
    <row r="46" spans="1:7" x14ac:dyDescent="0.25">
      <c r="B46" s="43" t="s">
        <v>19</v>
      </c>
      <c r="C46" s="43"/>
      <c r="D46" s="43"/>
      <c r="E46" s="5" t="s">
        <v>6</v>
      </c>
    </row>
    <row r="47" spans="1:7" x14ac:dyDescent="0.25">
      <c r="A47" s="41"/>
      <c r="B47" s="41"/>
      <c r="C47" s="41"/>
      <c r="D47" s="41"/>
      <c r="E47" s="41"/>
    </row>
    <row r="48" spans="1:7" x14ac:dyDescent="0.25">
      <c r="A48" s="48" t="s">
        <v>53</v>
      </c>
      <c r="B48" s="48"/>
      <c r="C48" s="48"/>
      <c r="D48" s="48"/>
      <c r="E48" s="48"/>
    </row>
    <row r="49" spans="1:5" x14ac:dyDescent="0.25">
      <c r="B49" s="43" t="s">
        <v>19</v>
      </c>
      <c r="C49" s="43"/>
      <c r="D49" s="43"/>
      <c r="E49" s="5" t="s">
        <v>6</v>
      </c>
    </row>
    <row r="50" spans="1:5" x14ac:dyDescent="0.25">
      <c r="A50" s="39" t="s">
        <v>77</v>
      </c>
    </row>
    <row r="51" spans="1:5" x14ac:dyDescent="0.25">
      <c r="A51" s="10" t="s">
        <v>31</v>
      </c>
    </row>
    <row r="52" spans="1:5" x14ac:dyDescent="0.25">
      <c r="A52" s="10" t="s">
        <v>37</v>
      </c>
      <c r="B52" s="16">
        <f>'3кв'!B54</f>
        <v>7351.9750000000349</v>
      </c>
    </row>
    <row r="53" spans="1:5" x14ac:dyDescent="0.25">
      <c r="A53" s="2" t="s">
        <v>119</v>
      </c>
      <c r="B53" s="11"/>
    </row>
    <row r="54" spans="1:5" x14ac:dyDescent="0.25">
      <c r="A54" s="2" t="s">
        <v>32</v>
      </c>
      <c r="B54" s="11">
        <v>240116.05</v>
      </c>
    </row>
    <row r="55" spans="1:5" x14ac:dyDescent="0.25">
      <c r="B55" s="11"/>
    </row>
    <row r="56" spans="1:5" x14ac:dyDescent="0.25">
      <c r="B56" s="11"/>
    </row>
    <row r="57" spans="1:5" ht="30" x14ac:dyDescent="0.25">
      <c r="A57" s="40" t="s">
        <v>34</v>
      </c>
      <c r="B57" s="11">
        <f>E36</f>
        <v>234800.74000000005</v>
      </c>
    </row>
    <row r="58" spans="1:5" x14ac:dyDescent="0.25">
      <c r="A58" s="12" t="s">
        <v>33</v>
      </c>
      <c r="B58" s="18">
        <f>B52+B54+B55+B56-B57</f>
        <v>12667.284999999974</v>
      </c>
    </row>
  </sheetData>
  <mergeCells count="29">
    <mergeCell ref="A44:E44"/>
    <mergeCell ref="A45:E45"/>
    <mergeCell ref="B46:D46"/>
    <mergeCell ref="A48:E48"/>
    <mergeCell ref="B49:D49"/>
    <mergeCell ref="A38:E38"/>
    <mergeCell ref="A39:E39"/>
    <mergeCell ref="A40:E40"/>
    <mergeCell ref="A41:E41"/>
    <mergeCell ref="A42:E42"/>
    <mergeCell ref="A43:E4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9370078740157483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topLeftCell="A25" zoomScaleSheetLayoutView="100" workbookViewId="0">
      <selection activeCell="C22" sqref="C22"/>
    </sheetView>
  </sheetViews>
  <sheetFormatPr defaultRowHeight="15.75" x14ac:dyDescent="0.25"/>
  <cols>
    <col min="1" max="1" width="9.7109375" style="1" customWidth="1"/>
    <col min="2" max="2" width="70.85546875" style="1" customWidth="1"/>
    <col min="3" max="3" width="16.5703125" style="1" customWidth="1"/>
    <col min="4" max="4" width="15.71093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58" t="s">
        <v>90</v>
      </c>
      <c r="B1" s="58"/>
      <c r="C1" s="58"/>
      <c r="D1" s="59"/>
    </row>
    <row r="2" spans="1:5" x14ac:dyDescent="0.25">
      <c r="A2" s="60" t="s">
        <v>91</v>
      </c>
      <c r="B2" s="60"/>
      <c r="C2" s="60"/>
      <c r="D2" s="61"/>
    </row>
    <row r="3" spans="1:5" x14ac:dyDescent="0.25">
      <c r="A3" s="60" t="s">
        <v>92</v>
      </c>
      <c r="B3" s="60"/>
      <c r="C3" s="60"/>
      <c r="D3" s="61"/>
    </row>
    <row r="4" spans="1:5" x14ac:dyDescent="0.25">
      <c r="A4" s="58" t="s">
        <v>120</v>
      </c>
      <c r="B4" s="58"/>
      <c r="C4" s="58"/>
      <c r="D4" s="59"/>
    </row>
    <row r="5" spans="1:5" x14ac:dyDescent="0.25">
      <c r="A5" s="62"/>
      <c r="B5" s="62"/>
      <c r="C5" s="62"/>
    </row>
    <row r="6" spans="1:5" x14ac:dyDescent="0.25">
      <c r="A6" s="61"/>
      <c r="B6" s="63" t="s">
        <v>93</v>
      </c>
      <c r="C6" s="64">
        <f>'1кв'!B49</f>
        <v>-16255.89</v>
      </c>
      <c r="D6" s="65"/>
    </row>
    <row r="7" spans="1:5" x14ac:dyDescent="0.25">
      <c r="A7" s="66" t="s">
        <v>94</v>
      </c>
      <c r="B7" s="63" t="s">
        <v>121</v>
      </c>
      <c r="C7" s="64"/>
      <c r="D7" s="65"/>
    </row>
    <row r="8" spans="1:5" x14ac:dyDescent="0.25">
      <c r="A8" s="61"/>
      <c r="B8" s="67" t="s">
        <v>95</v>
      </c>
      <c r="C8" s="64"/>
      <c r="D8" s="65"/>
    </row>
    <row r="9" spans="1:5" x14ac:dyDescent="0.25">
      <c r="A9" s="61"/>
      <c r="B9" s="68" t="s">
        <v>122</v>
      </c>
      <c r="C9" s="64"/>
      <c r="D9" s="65"/>
    </row>
    <row r="10" spans="1:5" x14ac:dyDescent="0.25">
      <c r="A10" s="61"/>
      <c r="B10" s="68" t="s">
        <v>123</v>
      </c>
      <c r="C10" s="64"/>
      <c r="D10" s="65"/>
    </row>
    <row r="11" spans="1:5" x14ac:dyDescent="0.25">
      <c r="A11" s="61"/>
      <c r="B11" s="68" t="s">
        <v>124</v>
      </c>
      <c r="C11" s="64"/>
      <c r="D11" s="65"/>
    </row>
    <row r="12" spans="1:5" x14ac:dyDescent="0.25">
      <c r="A12" s="61"/>
      <c r="B12" s="68" t="s">
        <v>125</v>
      </c>
      <c r="C12" s="64"/>
      <c r="D12" s="65"/>
    </row>
    <row r="13" spans="1:5" x14ac:dyDescent="0.25">
      <c r="B13" s="69" t="s">
        <v>96</v>
      </c>
      <c r="C13" s="70">
        <f>'1кв'!B51+'2кв'!B52+'3кв'!B50+'4кв'!B54</f>
        <v>947623.56</v>
      </c>
      <c r="D13" s="71"/>
      <c r="E13" s="72"/>
    </row>
    <row r="14" spans="1:5" x14ac:dyDescent="0.25">
      <c r="B14" s="68" t="s">
        <v>97</v>
      </c>
      <c r="C14" s="70">
        <f>'1кв'!B52+'2кв'!B53+'3кв'!B51+'4кв'!B55</f>
        <v>2800</v>
      </c>
      <c r="D14" s="71"/>
    </row>
    <row r="15" spans="1:5" x14ac:dyDescent="0.25">
      <c r="B15" s="68" t="s">
        <v>98</v>
      </c>
      <c r="C15" s="70">
        <f>'1кв'!B53+'2кв'!B54+'3кв'!B52+'4кв'!B56</f>
        <v>2640</v>
      </c>
      <c r="D15" s="71"/>
    </row>
    <row r="16" spans="1:5" ht="31.5" x14ac:dyDescent="0.25">
      <c r="B16" s="68" t="s">
        <v>99</v>
      </c>
      <c r="C16" s="70">
        <f>'1кв'!B54+'2кв'!B55</f>
        <v>1200</v>
      </c>
      <c r="D16" s="71"/>
    </row>
    <row r="17" spans="1:7" x14ac:dyDescent="0.25">
      <c r="A17" s="73"/>
      <c r="B17" s="69" t="s">
        <v>100</v>
      </c>
      <c r="C17" s="74">
        <f>SUM(C13:C16)</f>
        <v>954263.56</v>
      </c>
      <c r="D17" s="65"/>
    </row>
    <row r="18" spans="1:7" x14ac:dyDescent="0.25">
      <c r="B18" s="75"/>
      <c r="C18" s="75"/>
      <c r="D18" s="76"/>
    </row>
    <row r="19" spans="1:7" ht="17.25" customHeight="1" x14ac:dyDescent="0.25">
      <c r="A19" s="77" t="s">
        <v>101</v>
      </c>
      <c r="B19" s="78" t="s">
        <v>102</v>
      </c>
      <c r="C19" s="70">
        <f>'1кв'!E22+'2кв'!E22+'3кв'!E22+'4кв'!E22</f>
        <v>535910.87999999989</v>
      </c>
      <c r="D19" s="76"/>
    </row>
    <row r="20" spans="1:7" ht="15" customHeight="1" x14ac:dyDescent="0.25">
      <c r="A20" s="77"/>
      <c r="B20" s="79" t="s">
        <v>35</v>
      </c>
      <c r="C20" s="70">
        <f>'1кв'!E23+'2кв'!E23+'3кв'!E23+'4кв'!E23</f>
        <v>203332.32</v>
      </c>
      <c r="D20" s="76"/>
    </row>
    <row r="21" spans="1:7" x14ac:dyDescent="0.25">
      <c r="A21" s="77"/>
      <c r="B21" s="80" t="s">
        <v>54</v>
      </c>
      <c r="C21" s="70">
        <f>'1кв'!E24+'2кв'!E24+'3кв'!E24+'4кв'!E24</f>
        <v>1254.57</v>
      </c>
      <c r="D21" s="76"/>
    </row>
    <row r="22" spans="1:7" x14ac:dyDescent="0.25">
      <c r="A22" s="77"/>
      <c r="B22" s="68" t="s">
        <v>44</v>
      </c>
      <c r="C22" s="70">
        <f>'1кв'!E25+'2кв'!E25+'3кв'!E25+'4кв'!E25</f>
        <v>83109.86</v>
      </c>
      <c r="D22" s="76"/>
    </row>
    <row r="23" spans="1:7" x14ac:dyDescent="0.25">
      <c r="A23" s="77"/>
      <c r="B23" s="68" t="s">
        <v>46</v>
      </c>
      <c r="C23" s="70">
        <f>'1кв'!E26+'2кв'!E26+'3кв'!E26+'4кв'!E26</f>
        <v>20049.120000000003</v>
      </c>
      <c r="D23" s="76"/>
    </row>
    <row r="24" spans="1:7" x14ac:dyDescent="0.25">
      <c r="A24" s="77"/>
      <c r="B24" s="68" t="s">
        <v>45</v>
      </c>
      <c r="C24" s="70">
        <f>'1кв'!E27+'2кв'!E27+'3кв'!E27+'4кв'!E27</f>
        <v>18992.73</v>
      </c>
      <c r="D24" s="76"/>
    </row>
    <row r="25" spans="1:7" x14ac:dyDescent="0.25">
      <c r="B25" s="68" t="s">
        <v>43</v>
      </c>
      <c r="C25" s="70">
        <f>'1кв'!E28+'2кв'!E28+'3кв'!E28+'4кв'!E28</f>
        <v>0</v>
      </c>
      <c r="D25" s="76"/>
      <c r="E25" s="72"/>
    </row>
    <row r="26" spans="1:7" x14ac:dyDescent="0.25">
      <c r="B26" s="81" t="s">
        <v>27</v>
      </c>
      <c r="C26" s="70">
        <f>'1кв'!E29+'2кв'!E29+'3кв'!E29+'4кв'!E29</f>
        <v>14746.29</v>
      </c>
      <c r="D26" s="76"/>
      <c r="E26" s="72"/>
    </row>
    <row r="27" spans="1:7" x14ac:dyDescent="0.25">
      <c r="A27" s="77"/>
      <c r="B27" s="82" t="s">
        <v>126</v>
      </c>
      <c r="C27" s="83">
        <f>'1кв'!E31+'2кв'!E31+'2кв'!E32+'4кв'!E32+'4кв'!E33+'4кв'!E34</f>
        <v>20422.014999999999</v>
      </c>
      <c r="D27" s="76"/>
    </row>
    <row r="28" spans="1:7" x14ac:dyDescent="0.25">
      <c r="A28" s="77"/>
      <c r="B28" s="67" t="s">
        <v>103</v>
      </c>
      <c r="C28" s="83">
        <f>SUM(C30:C35)</f>
        <v>27522.6</v>
      </c>
      <c r="D28" s="76"/>
    </row>
    <row r="29" spans="1:7" x14ac:dyDescent="0.25">
      <c r="A29" s="77"/>
      <c r="B29" s="67" t="s">
        <v>95</v>
      </c>
      <c r="C29" s="83"/>
      <c r="D29" s="76"/>
      <c r="G29" s="72"/>
    </row>
    <row r="30" spans="1:7" ht="31.5" x14ac:dyDescent="0.25">
      <c r="A30" s="77"/>
      <c r="B30" s="84" t="s">
        <v>104</v>
      </c>
      <c r="C30" s="85">
        <f>'1кв'!E30</f>
        <v>1244</v>
      </c>
      <c r="D30" s="76"/>
    </row>
    <row r="31" spans="1:7" x14ac:dyDescent="0.25">
      <c r="A31" s="77"/>
      <c r="B31" s="84" t="s">
        <v>127</v>
      </c>
      <c r="C31" s="85">
        <f>'2кв'!E30</f>
        <v>16900</v>
      </c>
      <c r="D31" s="76"/>
    </row>
    <row r="32" spans="1:7" x14ac:dyDescent="0.25">
      <c r="A32" s="77"/>
      <c r="B32" s="84" t="s">
        <v>128</v>
      </c>
      <c r="C32" s="85">
        <f>'3кв'!E30</f>
        <v>7200</v>
      </c>
      <c r="D32" s="76"/>
    </row>
    <row r="33" spans="1:5" x14ac:dyDescent="0.25">
      <c r="A33" s="77"/>
      <c r="B33" s="84" t="s">
        <v>105</v>
      </c>
      <c r="C33" s="85">
        <f>'4кв'!E30</f>
        <v>1020</v>
      </c>
      <c r="D33" s="76"/>
    </row>
    <row r="34" spans="1:5" x14ac:dyDescent="0.25">
      <c r="A34" s="77"/>
      <c r="B34" s="84" t="s">
        <v>106</v>
      </c>
      <c r="C34" s="85">
        <f>'4кв'!E31</f>
        <v>1158.5999999999999</v>
      </c>
      <c r="D34" s="76"/>
    </row>
    <row r="35" spans="1:5" x14ac:dyDescent="0.25">
      <c r="A35" s="77"/>
      <c r="B35" s="84"/>
      <c r="C35" s="85"/>
      <c r="D35" s="76"/>
    </row>
    <row r="36" spans="1:5" x14ac:dyDescent="0.25">
      <c r="B36" s="86" t="s">
        <v>107</v>
      </c>
      <c r="C36" s="87">
        <f>SUM(C19:C28)</f>
        <v>925340.38499999989</v>
      </c>
      <c r="D36" s="76"/>
      <c r="E36" s="72"/>
    </row>
    <row r="37" spans="1:5" x14ac:dyDescent="0.25">
      <c r="B37" s="86" t="s">
        <v>108</v>
      </c>
      <c r="C37" s="88">
        <f>C6+C17-C36</f>
        <v>12667.285000000149</v>
      </c>
      <c r="D37" s="76"/>
    </row>
    <row r="38" spans="1:5" x14ac:dyDescent="0.25">
      <c r="B38" s="66"/>
      <c r="C38" s="66"/>
      <c r="D38" s="76"/>
    </row>
    <row r="39" spans="1:5" x14ac:dyDescent="0.25">
      <c r="B39" s="89" t="s">
        <v>109</v>
      </c>
      <c r="C39" s="89"/>
      <c r="D39" s="76"/>
    </row>
    <row r="40" spans="1:5" x14ac:dyDescent="0.25">
      <c r="B40" s="89" t="s">
        <v>110</v>
      </c>
      <c r="C40" s="90">
        <v>174070.07</v>
      </c>
      <c r="D40" s="76"/>
    </row>
    <row r="41" spans="1:5" x14ac:dyDescent="0.25">
      <c r="B41" s="91" t="s">
        <v>111</v>
      </c>
      <c r="C41" s="92">
        <v>163815.44</v>
      </c>
      <c r="D41" s="76"/>
    </row>
    <row r="42" spans="1:5" x14ac:dyDescent="0.25">
      <c r="B42" s="89" t="s">
        <v>112</v>
      </c>
      <c r="C42" s="93">
        <f>C41-C40</f>
        <v>-10254.630000000005</v>
      </c>
      <c r="D42" s="76"/>
    </row>
    <row r="43" spans="1:5" x14ac:dyDescent="0.25">
      <c r="B43" s="66"/>
      <c r="C43" s="66"/>
      <c r="D43" s="76"/>
    </row>
    <row r="44" spans="1:5" x14ac:dyDescent="0.25">
      <c r="A44" s="1" t="s">
        <v>113</v>
      </c>
      <c r="B44" s="66" t="s">
        <v>114</v>
      </c>
      <c r="C44" s="66"/>
      <c r="D44" s="76"/>
    </row>
    <row r="45" spans="1:5" x14ac:dyDescent="0.25">
      <c r="B45" s="66" t="s">
        <v>115</v>
      </c>
      <c r="C45" s="66"/>
      <c r="D45" s="76"/>
    </row>
    <row r="46" spans="1:5" x14ac:dyDescent="0.25">
      <c r="B46" s="66" t="s">
        <v>116</v>
      </c>
      <c r="C46" s="66"/>
      <c r="D46" s="76"/>
    </row>
    <row r="47" spans="1:5" s="2" customFormat="1" ht="15" x14ac:dyDescent="0.25">
      <c r="B47" s="94"/>
      <c r="C47" s="94"/>
      <c r="D47" s="95"/>
    </row>
    <row r="48" spans="1:5" s="2" customFormat="1" ht="15" x14ac:dyDescent="0.25">
      <c r="B48" s="94" t="s">
        <v>117</v>
      </c>
      <c r="C48" s="94"/>
      <c r="D48" s="95"/>
    </row>
    <row r="49" spans="2:4" x14ac:dyDescent="0.25">
      <c r="B49" s="66"/>
      <c r="C49" s="66"/>
      <c r="D49" s="76"/>
    </row>
    <row r="50" spans="2:4" x14ac:dyDescent="0.25">
      <c r="B50" s="66"/>
      <c r="C50" s="66"/>
      <c r="D50" s="76"/>
    </row>
  </sheetData>
  <mergeCells count="6">
    <mergeCell ref="A1:C1"/>
    <mergeCell ref="A2:C2"/>
    <mergeCell ref="A3:C3"/>
    <mergeCell ref="A4:C4"/>
    <mergeCell ref="A5:C5"/>
    <mergeCell ref="B18:C1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2025-03-06T07:31:18Z</dcterms:modified>
</cp:coreProperties>
</file>